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70" tabRatio="803" activeTab="0"/>
  </bookViews>
  <sheets>
    <sheet name="Náklady 2.Q 09" sheetId="1" r:id="rId1"/>
    <sheet name="Výnosy 2.Q 09" sheetId="2" r:id="rId2"/>
  </sheets>
  <definedNames/>
  <calcPr fullCalcOnLoad="1"/>
</workbook>
</file>

<file path=xl/sharedStrings.xml><?xml version="1.0" encoding="utf-8"?>
<sst xmlns="http://schemas.openxmlformats.org/spreadsheetml/2006/main" count="126" uniqueCount="106">
  <si>
    <t>Príjmy a výdavky Dom kultúry Dúbravka</t>
  </si>
  <si>
    <t>Císlo</t>
  </si>
  <si>
    <t>úctu</t>
  </si>
  <si>
    <t>NÁKLADY</t>
  </si>
  <si>
    <t>Schválený</t>
  </si>
  <si>
    <t>Spotreba materiálu</t>
  </si>
  <si>
    <t>Spotreba energie</t>
  </si>
  <si>
    <t>z toho:</t>
  </si>
  <si>
    <t>za elektrickú energiu</t>
  </si>
  <si>
    <t>za plyn</t>
  </si>
  <si>
    <t>za vodu</t>
  </si>
  <si>
    <t>Opravy a udrzovanie</t>
  </si>
  <si>
    <t>Cestovné</t>
  </si>
  <si>
    <t>Náklady na reprezentáciu</t>
  </si>
  <si>
    <t xml:space="preserve">z toho: </t>
  </si>
  <si>
    <t>OLO</t>
  </si>
  <si>
    <t>telefóny,postovné,internet</t>
  </si>
  <si>
    <t>preprava a pozicovne filmov</t>
  </si>
  <si>
    <t>náklady na program</t>
  </si>
  <si>
    <t>upratovanie, cistenie</t>
  </si>
  <si>
    <t>skolenia,kurzy,semináre</t>
  </si>
  <si>
    <t>náklady na propagáciu a reklamu</t>
  </si>
  <si>
    <t>revízie</t>
  </si>
  <si>
    <t>ostatné sluzby</t>
  </si>
  <si>
    <t>Mzdové náklady</t>
  </si>
  <si>
    <t>mzdy</t>
  </si>
  <si>
    <t>ostatné osobné náklady-dohody</t>
  </si>
  <si>
    <t>Zákonné zdrav.a sociálne poistenie</t>
  </si>
  <si>
    <t xml:space="preserve">Zákonné soc. náklady-prísp.na stravu </t>
  </si>
  <si>
    <t>Dan z nehnutelnosti</t>
  </si>
  <si>
    <t>541-543</t>
  </si>
  <si>
    <t>Úroky</t>
  </si>
  <si>
    <t>Kurzové straty</t>
  </si>
  <si>
    <t>Tvorba zákonných rezerv</t>
  </si>
  <si>
    <t>NÁKLADY CELKOM</t>
  </si>
  <si>
    <t>Ostatné dane a poplatky</t>
  </si>
  <si>
    <t>VÝNOSY</t>
  </si>
  <si>
    <t>kult.-hud.produkcia,divadlo</t>
  </si>
  <si>
    <t>kino</t>
  </si>
  <si>
    <t>kniznicné príjmy</t>
  </si>
  <si>
    <t>dlhodobý prenájom v DKD</t>
  </si>
  <si>
    <t>krátkodobý prenájom v DKD</t>
  </si>
  <si>
    <t>prenájom-kniznica</t>
  </si>
  <si>
    <t>sluzby spojene s prenájmom v DKD</t>
  </si>
  <si>
    <t>sluzby spojené s prenájmom v kniznici</t>
  </si>
  <si>
    <t>príjem z reklám - ostatné</t>
  </si>
  <si>
    <t>Príspevok na bezné výdavky</t>
  </si>
  <si>
    <t>z fondu opráv DKD</t>
  </si>
  <si>
    <t>VÝNOSY CELKOM</t>
  </si>
  <si>
    <t>Hospodársky výsledok(výnosy-náklady)</t>
  </si>
  <si>
    <t>Trzby a výrobné náklady</t>
  </si>
  <si>
    <t>príspevkových organizácií</t>
  </si>
  <si>
    <t xml:space="preserve">Schválený </t>
  </si>
  <si>
    <t>Trzby za vlastné výrobky</t>
  </si>
  <si>
    <t>Trzby z predaja sluzieb</t>
  </si>
  <si>
    <t>Trzby za predaný tovar</t>
  </si>
  <si>
    <t>Predaný tovar</t>
  </si>
  <si>
    <t>Trzby celkom (601+602+604-504)</t>
  </si>
  <si>
    <t>Náklady celkom (úctovná trieda 5)</t>
  </si>
  <si>
    <t>Výrobné náklady celkom</t>
  </si>
  <si>
    <t>náklady celkom úct.tr.5 mínus úcty</t>
  </si>
  <si>
    <t>504,541az549,552az554,556a559</t>
  </si>
  <si>
    <t>Podiel vlastných príjmov k výrobným nákladom</t>
  </si>
  <si>
    <t>Prídel do FRIM /50% z odpisov/</t>
  </si>
  <si>
    <t>Prídel do FO /50% z odpisov/</t>
  </si>
  <si>
    <t>Cerpanie z FRIM</t>
  </si>
  <si>
    <t>Cerpanie z FO</t>
  </si>
  <si>
    <t>za teplo</t>
  </si>
  <si>
    <t>prevádzkové opravy DKD</t>
  </si>
  <si>
    <t>z fondu opráv</t>
  </si>
  <si>
    <t>rozpočet</t>
  </si>
  <si>
    <t>Manká a škody</t>
  </si>
  <si>
    <t>Ostatné služby</t>
  </si>
  <si>
    <t>Skutočnosť</t>
  </si>
  <si>
    <t>Odpis pohľadávky</t>
  </si>
  <si>
    <t>Ostatné náklady na prev.činnosť</t>
  </si>
  <si>
    <t>Zost.cena pred.HIM,pred.mat.,pok.</t>
  </si>
  <si>
    <t>Ostatné finančné náklady</t>
  </si>
  <si>
    <t>Odpisy HIM a NHIM</t>
  </si>
  <si>
    <t>Schvál.</t>
  </si>
  <si>
    <t>na opravu strechy v knižnici-z prísp. MČ</t>
  </si>
  <si>
    <t>na prevádzkové výdavky-príspevok MČ</t>
  </si>
  <si>
    <t>na kultúru-príspevok MČ</t>
  </si>
  <si>
    <t>Príjem príspevku MČ na opravu strechy v knižn.</t>
  </si>
  <si>
    <t>Čerpanie príspevku MČ na opravu strechy v kniž.</t>
  </si>
  <si>
    <t>Plnenie</t>
  </si>
  <si>
    <t>%</t>
  </si>
  <si>
    <t>Príjem príspevku MČ na ziradenie elekt.rozvádzačov</t>
  </si>
  <si>
    <t>Čerpanie príspevku MČ na zriadenie elekt rozvádzačov.</t>
  </si>
  <si>
    <t>poistenie majetku a mot.vozidiel</t>
  </si>
  <si>
    <t>tvorba soc.fondu</t>
  </si>
  <si>
    <t>LITA, SOZA</t>
  </si>
  <si>
    <t>ostané</t>
  </si>
  <si>
    <t>na opravy - príspevok MČ</t>
  </si>
  <si>
    <t>Ostatné pokuty a penále</t>
  </si>
  <si>
    <t>Zostatková cena predaného DNM a DHM</t>
  </si>
  <si>
    <t>Daň z motorových vozidiel</t>
  </si>
  <si>
    <t>Zmluvné pokuty, penále a úroky z om.</t>
  </si>
  <si>
    <t>Ostatné pokuty, penále a úroky z om.</t>
  </si>
  <si>
    <t>Zmluvné pokuty,penále a úroky z om.</t>
  </si>
  <si>
    <t>Ostatné výnosy z prevádzkovej činnosti</t>
  </si>
  <si>
    <t>Ostatné náklady na prevádzkovú činnosť</t>
  </si>
  <si>
    <t>Tvorba zákonných rezerv z prev. Činnosti</t>
  </si>
  <si>
    <t>Tvorba ostatných rezerv z prev. Činnosti</t>
  </si>
  <si>
    <t>Trzby z predaja sluzieb-vlastné výkony</t>
  </si>
  <si>
    <t>k 30.6.2009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</si>
</sst>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1" xfId="0" applyFont="1" applyBorder="1" applyAlignment="1">
      <alignment/>
    </xf>
    <xf numFmtId="16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22" xfId="0" applyFont="1" applyBorder="1" applyAlignment="1">
      <alignment/>
    </xf>
    <xf numFmtId="4" fontId="3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29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6.28125" style="0" customWidth="1"/>
    <col min="2" max="2" width="35.421875" style="0" customWidth="1"/>
    <col min="3" max="3" width="9.57421875" style="0" customWidth="1"/>
    <col min="4" max="4" width="10.57421875" style="0" customWidth="1"/>
    <col min="5" max="5" width="10.7109375" style="0" customWidth="1"/>
  </cols>
  <sheetData>
    <row r="1" spans="1:5" ht="13.5" thickBot="1">
      <c r="A1" s="1" t="s">
        <v>0</v>
      </c>
      <c r="B1" s="13"/>
      <c r="C1" s="5"/>
      <c r="D1" s="25"/>
      <c r="E1" s="3"/>
    </row>
    <row r="2" spans="1:5" ht="12.75">
      <c r="A2" s="34" t="s">
        <v>1</v>
      </c>
      <c r="B2" s="28" t="s">
        <v>3</v>
      </c>
      <c r="C2" s="35" t="s">
        <v>79</v>
      </c>
      <c r="D2" s="36" t="s">
        <v>73</v>
      </c>
      <c r="E2" s="56" t="s">
        <v>85</v>
      </c>
    </row>
    <row r="3" spans="1:5" ht="13.5" thickBot="1">
      <c r="A3" s="30" t="s">
        <v>2</v>
      </c>
      <c r="B3" s="31"/>
      <c r="C3" s="32" t="s">
        <v>70</v>
      </c>
      <c r="D3" s="37" t="s">
        <v>105</v>
      </c>
      <c r="E3" s="38" t="s">
        <v>86</v>
      </c>
    </row>
    <row r="4" spans="1:5" ht="12.75">
      <c r="A4" s="41">
        <v>501</v>
      </c>
      <c r="B4" s="42" t="s">
        <v>5</v>
      </c>
      <c r="C4" s="78">
        <v>22900</v>
      </c>
      <c r="D4" s="79">
        <v>12527</v>
      </c>
      <c r="E4" s="43">
        <f>SUM(D4/C4*100)</f>
        <v>54.70305676855895</v>
      </c>
    </row>
    <row r="5" spans="1:5" ht="12.75">
      <c r="A5" s="44">
        <v>502</v>
      </c>
      <c r="B5" s="7" t="s">
        <v>6</v>
      </c>
      <c r="C5" s="59">
        <f>SUM(C7+C8+C9+C10)</f>
        <v>108158</v>
      </c>
      <c r="D5" s="65">
        <f>SUM(D7+D8+D9+D10)</f>
        <v>64473</v>
      </c>
      <c r="E5" s="45">
        <f>SUM(D5/C5*100)</f>
        <v>59.61001497808761</v>
      </c>
    </row>
    <row r="6" spans="1:5" ht="12.75">
      <c r="A6" s="46"/>
      <c r="B6" s="9" t="s">
        <v>7</v>
      </c>
      <c r="C6" s="57"/>
      <c r="D6" s="66"/>
      <c r="E6" s="45"/>
    </row>
    <row r="7" spans="1:5" ht="12.75">
      <c r="A7" s="47"/>
      <c r="B7" s="9" t="s">
        <v>8</v>
      </c>
      <c r="C7" s="57">
        <v>22900</v>
      </c>
      <c r="D7" s="66">
        <v>10533</v>
      </c>
      <c r="E7" s="45">
        <f>SUM(D7/C7*100)</f>
        <v>45.995633187772924</v>
      </c>
    </row>
    <row r="8" spans="1:5" ht="12.75">
      <c r="A8" s="47"/>
      <c r="B8" s="9" t="s">
        <v>9</v>
      </c>
      <c r="C8" s="57">
        <v>67002</v>
      </c>
      <c r="D8" s="66">
        <v>44705</v>
      </c>
      <c r="E8" s="45">
        <f>SUM(D8/C8*100)</f>
        <v>66.72188889883884</v>
      </c>
    </row>
    <row r="9" spans="1:5" ht="12.75">
      <c r="A9" s="48"/>
      <c r="B9" s="8" t="s">
        <v>10</v>
      </c>
      <c r="C9" s="58">
        <v>8298</v>
      </c>
      <c r="D9" s="67">
        <v>4395</v>
      </c>
      <c r="E9" s="45">
        <f>SUM(D9/C9*100)</f>
        <v>52.964569775849604</v>
      </c>
    </row>
    <row r="10" spans="1:5" ht="12.75">
      <c r="A10" s="48"/>
      <c r="B10" s="8" t="s">
        <v>67</v>
      </c>
      <c r="C10" s="58">
        <v>9958</v>
      </c>
      <c r="D10" s="67">
        <v>4840</v>
      </c>
      <c r="E10" s="45">
        <f>SUM(D10/C10*100)</f>
        <v>48.60413737698333</v>
      </c>
    </row>
    <row r="11" spans="1:5" ht="12.75">
      <c r="A11" s="44">
        <v>511</v>
      </c>
      <c r="B11" s="7" t="s">
        <v>11</v>
      </c>
      <c r="C11" s="59">
        <f>SUM(C13:C15)</f>
        <v>51617</v>
      </c>
      <c r="D11" s="65">
        <f>SUM(D13:D15)</f>
        <v>3245</v>
      </c>
      <c r="E11" s="45">
        <f>SUM(D11/C11*100)</f>
        <v>6.2866884941007815</v>
      </c>
    </row>
    <row r="12" spans="1:5" ht="12.75">
      <c r="A12" s="44"/>
      <c r="B12" s="9" t="s">
        <v>7</v>
      </c>
      <c r="C12" s="59"/>
      <c r="D12" s="65"/>
      <c r="E12" s="45"/>
    </row>
    <row r="13" spans="1:5" ht="12.75">
      <c r="A13" s="44"/>
      <c r="B13" s="9" t="s">
        <v>68</v>
      </c>
      <c r="C13" s="80">
        <v>11784</v>
      </c>
      <c r="D13" s="66">
        <v>3245</v>
      </c>
      <c r="E13" s="45">
        <f>SUM(D13/C13*100)</f>
        <v>27.537338764426337</v>
      </c>
    </row>
    <row r="14" spans="1:5" ht="12.75">
      <c r="A14" s="44"/>
      <c r="B14" s="9" t="s">
        <v>69</v>
      </c>
      <c r="C14" s="80">
        <v>39833</v>
      </c>
      <c r="D14" s="66">
        <v>0</v>
      </c>
      <c r="E14" s="45">
        <f>SUM(D14/C14*100)</f>
        <v>0</v>
      </c>
    </row>
    <row r="15" spans="1:5" ht="12.75">
      <c r="A15" s="44"/>
      <c r="B15" s="9" t="s">
        <v>80</v>
      </c>
      <c r="C15" s="80">
        <v>0</v>
      </c>
      <c r="D15" s="66">
        <v>0</v>
      </c>
      <c r="E15" s="45"/>
    </row>
    <row r="16" spans="1:5" ht="12.75">
      <c r="A16" s="44">
        <v>512</v>
      </c>
      <c r="B16" s="7" t="s">
        <v>12</v>
      </c>
      <c r="C16" s="59">
        <v>830</v>
      </c>
      <c r="D16" s="65">
        <v>0</v>
      </c>
      <c r="E16" s="45">
        <f>SUM(D16/C16*100)</f>
        <v>0</v>
      </c>
    </row>
    <row r="17" spans="1:5" ht="12.75">
      <c r="A17" s="44">
        <v>513</v>
      </c>
      <c r="B17" s="7" t="s">
        <v>13</v>
      </c>
      <c r="C17" s="59">
        <v>664</v>
      </c>
      <c r="D17" s="65">
        <v>118</v>
      </c>
      <c r="E17" s="45">
        <f>SUM(D17/C17*100)</f>
        <v>17.771084337349397</v>
      </c>
    </row>
    <row r="18" spans="1:5" ht="12.75">
      <c r="A18" s="44">
        <v>518</v>
      </c>
      <c r="B18" s="7" t="s">
        <v>72</v>
      </c>
      <c r="C18" s="59">
        <f>SUM(C20:C28)</f>
        <v>174492</v>
      </c>
      <c r="D18" s="65">
        <f>SUM(D20:D28)</f>
        <v>84162</v>
      </c>
      <c r="E18" s="45">
        <f>SUM(D18/C18*100)</f>
        <v>48.23258372876694</v>
      </c>
    </row>
    <row r="19" spans="1:5" ht="12.75">
      <c r="A19" s="46"/>
      <c r="B19" s="9" t="s">
        <v>14</v>
      </c>
      <c r="C19" s="57"/>
      <c r="D19" s="66"/>
      <c r="E19" s="45"/>
    </row>
    <row r="20" spans="1:5" ht="12.75">
      <c r="A20" s="47">
        <v>1</v>
      </c>
      <c r="B20" s="9" t="s">
        <v>15</v>
      </c>
      <c r="C20" s="57">
        <v>4294</v>
      </c>
      <c r="D20" s="66">
        <v>1783</v>
      </c>
      <c r="E20" s="45">
        <f aca="true" t="shared" si="0" ref="E20:E29">SUM(D20/C20*100)</f>
        <v>41.52305542617606</v>
      </c>
    </row>
    <row r="21" spans="1:5" ht="12.75">
      <c r="A21" s="47">
        <v>2</v>
      </c>
      <c r="B21" s="9" t="s">
        <v>16</v>
      </c>
      <c r="C21" s="57">
        <v>14618</v>
      </c>
      <c r="D21" s="66">
        <v>4734</v>
      </c>
      <c r="E21" s="45">
        <f t="shared" si="0"/>
        <v>32.384731153372556</v>
      </c>
    </row>
    <row r="22" spans="1:5" ht="12.75">
      <c r="A22" s="47">
        <v>3</v>
      </c>
      <c r="B22" s="9" t="s">
        <v>17</v>
      </c>
      <c r="C22" s="57">
        <v>3817</v>
      </c>
      <c r="D22" s="66">
        <v>3574</v>
      </c>
      <c r="E22" s="45">
        <f t="shared" si="0"/>
        <v>93.633743777836</v>
      </c>
    </row>
    <row r="23" spans="1:5" ht="12.75">
      <c r="A23" s="47">
        <v>4</v>
      </c>
      <c r="B23" s="9" t="s">
        <v>18</v>
      </c>
      <c r="C23" s="57">
        <v>80018</v>
      </c>
      <c r="D23" s="66">
        <v>38710</v>
      </c>
      <c r="E23" s="45">
        <f t="shared" si="0"/>
        <v>48.376615261566144</v>
      </c>
    </row>
    <row r="24" spans="1:5" ht="12.75">
      <c r="A24" s="47">
        <v>5</v>
      </c>
      <c r="B24" s="9" t="s">
        <v>19</v>
      </c>
      <c r="C24" s="57">
        <v>20584</v>
      </c>
      <c r="D24" s="66">
        <v>9160</v>
      </c>
      <c r="E24" s="45">
        <f t="shared" si="0"/>
        <v>44.50058297706957</v>
      </c>
    </row>
    <row r="25" spans="1:5" ht="12.75">
      <c r="A25" s="47">
        <v>6</v>
      </c>
      <c r="B25" s="9" t="s">
        <v>20</v>
      </c>
      <c r="C25" s="57">
        <v>664</v>
      </c>
      <c r="D25" s="66">
        <v>0</v>
      </c>
      <c r="E25" s="45">
        <f t="shared" si="0"/>
        <v>0</v>
      </c>
    </row>
    <row r="26" spans="1:5" ht="12.75">
      <c r="A26" s="47">
        <v>7</v>
      </c>
      <c r="B26" s="9" t="s">
        <v>21</v>
      </c>
      <c r="C26" s="57">
        <v>9958</v>
      </c>
      <c r="D26" s="66">
        <v>5878</v>
      </c>
      <c r="E26" s="45">
        <f t="shared" si="0"/>
        <v>59.02791725246034</v>
      </c>
    </row>
    <row r="27" spans="1:5" ht="12.75">
      <c r="A27" s="47">
        <v>8</v>
      </c>
      <c r="B27" s="9" t="s">
        <v>22</v>
      </c>
      <c r="C27" s="57">
        <v>13942</v>
      </c>
      <c r="D27" s="66">
        <v>0</v>
      </c>
      <c r="E27" s="45">
        <f t="shared" si="0"/>
        <v>0</v>
      </c>
    </row>
    <row r="28" spans="1:5" ht="12.75">
      <c r="A28" s="48">
        <v>9</v>
      </c>
      <c r="B28" s="8" t="s">
        <v>23</v>
      </c>
      <c r="C28" s="58">
        <v>26597</v>
      </c>
      <c r="D28" s="67">
        <v>20323</v>
      </c>
      <c r="E28" s="45">
        <f t="shared" si="0"/>
        <v>76.41087340677521</v>
      </c>
    </row>
    <row r="29" spans="1:5" ht="12.75">
      <c r="A29" s="44">
        <v>521</v>
      </c>
      <c r="B29" s="7" t="s">
        <v>24</v>
      </c>
      <c r="C29" s="59">
        <f>SUM(C31:C32)</f>
        <v>169289</v>
      </c>
      <c r="D29" s="65">
        <f>SUM(D31:D32)</f>
        <v>86922.59</v>
      </c>
      <c r="E29" s="45">
        <f t="shared" si="0"/>
        <v>51.34568105429177</v>
      </c>
    </row>
    <row r="30" spans="1:5" ht="12.75">
      <c r="A30" s="46"/>
      <c r="B30" s="9" t="s">
        <v>7</v>
      </c>
      <c r="C30" s="57"/>
      <c r="D30" s="66"/>
      <c r="E30" s="45"/>
    </row>
    <row r="31" spans="1:5" ht="12.75">
      <c r="A31" s="47"/>
      <c r="B31" s="9" t="s">
        <v>25</v>
      </c>
      <c r="C31" s="57">
        <v>159331</v>
      </c>
      <c r="D31" s="66">
        <v>82192.67</v>
      </c>
      <c r="E31" s="45">
        <f>SUM(D31/C31*100)</f>
        <v>51.58611318575795</v>
      </c>
    </row>
    <row r="32" spans="1:5" ht="12.75">
      <c r="A32" s="48"/>
      <c r="B32" s="8" t="s">
        <v>26</v>
      </c>
      <c r="C32" s="58">
        <v>9958</v>
      </c>
      <c r="D32" s="67">
        <v>4729.92</v>
      </c>
      <c r="E32" s="45">
        <f>SUM(D32/C32*100)</f>
        <v>47.49869451697128</v>
      </c>
    </row>
    <row r="33" spans="1:5" ht="12.75">
      <c r="A33" s="44">
        <v>524</v>
      </c>
      <c r="B33" s="7" t="s">
        <v>27</v>
      </c>
      <c r="C33" s="59">
        <v>56761</v>
      </c>
      <c r="D33" s="65">
        <v>26899</v>
      </c>
      <c r="E33" s="45">
        <f>SUM(D33/C33*100)</f>
        <v>47.38993322880147</v>
      </c>
    </row>
    <row r="34" spans="1:5" ht="12.75">
      <c r="A34" s="44">
        <v>527</v>
      </c>
      <c r="B34" s="7" t="s">
        <v>28</v>
      </c>
      <c r="C34" s="59">
        <v>9958</v>
      </c>
      <c r="D34" s="65">
        <v>5166.52</v>
      </c>
      <c r="E34" s="45">
        <f>SUM(D34/C34*100)</f>
        <v>51.883109058043786</v>
      </c>
    </row>
    <row r="35" spans="1:5" ht="12.75">
      <c r="A35" s="44">
        <v>531</v>
      </c>
      <c r="B35" s="7" t="s">
        <v>96</v>
      </c>
      <c r="C35" s="59">
        <v>166</v>
      </c>
      <c r="D35" s="65">
        <v>135.1</v>
      </c>
      <c r="E35" s="45">
        <f>SUM(D35/C35*100)</f>
        <v>81.38554216867469</v>
      </c>
    </row>
    <row r="36" spans="1:5" ht="12.75">
      <c r="A36" s="44">
        <v>532</v>
      </c>
      <c r="B36" s="7" t="s">
        <v>29</v>
      </c>
      <c r="C36" s="59">
        <v>0</v>
      </c>
      <c r="D36" s="65">
        <v>0</v>
      </c>
      <c r="E36" s="45">
        <v>0</v>
      </c>
    </row>
    <row r="37" spans="1:5" ht="12.75">
      <c r="A37" s="44">
        <v>538</v>
      </c>
      <c r="B37" s="7" t="s">
        <v>35</v>
      </c>
      <c r="C37" s="59">
        <v>1660</v>
      </c>
      <c r="D37" s="65">
        <v>0</v>
      </c>
      <c r="E37" s="45">
        <f>SUM(D37/C37*100)</f>
        <v>0</v>
      </c>
    </row>
    <row r="38" spans="1:5" ht="12.75">
      <c r="A38" s="44" t="s">
        <v>30</v>
      </c>
      <c r="B38" s="7" t="s">
        <v>76</v>
      </c>
      <c r="C38" s="59">
        <v>0</v>
      </c>
      <c r="D38" s="65">
        <v>0</v>
      </c>
      <c r="E38" s="45">
        <v>0</v>
      </c>
    </row>
    <row r="39" spans="1:5" ht="12.75">
      <c r="A39" s="44">
        <v>544</v>
      </c>
      <c r="B39" s="7" t="s">
        <v>97</v>
      </c>
      <c r="C39" s="59">
        <v>0</v>
      </c>
      <c r="D39" s="65">
        <v>0</v>
      </c>
      <c r="E39" s="45">
        <v>0</v>
      </c>
    </row>
    <row r="40" spans="1:5" ht="12.75">
      <c r="A40" s="44">
        <v>545</v>
      </c>
      <c r="B40" s="7" t="s">
        <v>98</v>
      </c>
      <c r="C40" s="59">
        <v>0</v>
      </c>
      <c r="D40" s="65">
        <v>6.64</v>
      </c>
      <c r="E40" s="45">
        <v>0</v>
      </c>
    </row>
    <row r="41" spans="1:5" ht="12.75">
      <c r="A41" s="44">
        <v>546</v>
      </c>
      <c r="B41" s="7" t="s">
        <v>74</v>
      </c>
      <c r="C41" s="59">
        <v>0</v>
      </c>
      <c r="D41" s="65">
        <v>0</v>
      </c>
      <c r="E41" s="45">
        <v>0</v>
      </c>
    </row>
    <row r="42" spans="1:5" ht="12.75">
      <c r="A42" s="44">
        <v>548</v>
      </c>
      <c r="B42" s="7" t="s">
        <v>75</v>
      </c>
      <c r="C42" s="59">
        <f>SUM(C44:C47)</f>
        <v>10290</v>
      </c>
      <c r="D42" s="59">
        <f>SUM(D44:D47)</f>
        <v>201.55</v>
      </c>
      <c r="E42" s="45">
        <v>0</v>
      </c>
    </row>
    <row r="43" spans="1:5" ht="12.75">
      <c r="A43" s="49"/>
      <c r="B43" s="40" t="s">
        <v>7</v>
      </c>
      <c r="C43" s="73"/>
      <c r="D43" s="68"/>
      <c r="E43" s="45"/>
    </row>
    <row r="44" spans="1:5" ht="12.75">
      <c r="A44" s="49"/>
      <c r="B44" s="40" t="s">
        <v>89</v>
      </c>
      <c r="C44" s="81">
        <v>5477</v>
      </c>
      <c r="D44" s="69">
        <v>0</v>
      </c>
      <c r="E44" s="45">
        <f>SUM(D44/C44*100)</f>
        <v>0</v>
      </c>
    </row>
    <row r="45" spans="1:5" ht="12.75">
      <c r="A45" s="49"/>
      <c r="B45" s="40" t="s">
        <v>90</v>
      </c>
      <c r="C45" s="81">
        <v>1162</v>
      </c>
      <c r="D45" s="69">
        <v>45</v>
      </c>
      <c r="E45" s="45">
        <f>SUM(D45/C45*100)</f>
        <v>3.87263339070568</v>
      </c>
    </row>
    <row r="46" spans="1:5" ht="12.75">
      <c r="A46" s="49"/>
      <c r="B46" s="40" t="s">
        <v>91</v>
      </c>
      <c r="C46" s="81">
        <v>996</v>
      </c>
      <c r="D46" s="69">
        <v>0</v>
      </c>
      <c r="E46" s="45">
        <f>SUM(D46/C46*100)</f>
        <v>0</v>
      </c>
    </row>
    <row r="47" spans="1:5" ht="12.75">
      <c r="A47" s="49"/>
      <c r="B47" s="40" t="s">
        <v>92</v>
      </c>
      <c r="C47" s="81">
        <v>2655</v>
      </c>
      <c r="D47" s="69">
        <v>156.55</v>
      </c>
      <c r="E47" s="45">
        <f>SUM(D47/C47*100)</f>
        <v>5.896421845574388</v>
      </c>
    </row>
    <row r="48" spans="1:5" ht="12.75">
      <c r="A48" s="44">
        <v>549</v>
      </c>
      <c r="B48" s="7" t="s">
        <v>71</v>
      </c>
      <c r="C48" s="59">
        <v>0</v>
      </c>
      <c r="D48" s="70">
        <v>0</v>
      </c>
      <c r="E48" s="45"/>
    </row>
    <row r="49" spans="1:5" ht="12.75">
      <c r="A49" s="49">
        <v>551</v>
      </c>
      <c r="B49" s="6" t="s">
        <v>78</v>
      </c>
      <c r="C49" s="73">
        <v>84644</v>
      </c>
      <c r="D49" s="68">
        <v>26161</v>
      </c>
      <c r="E49" s="45">
        <f>SUM(D49/C49*100)</f>
        <v>30.907093237559664</v>
      </c>
    </row>
    <row r="50" spans="1:5" ht="12.75">
      <c r="A50" s="44">
        <v>552</v>
      </c>
      <c r="B50" s="7" t="s">
        <v>33</v>
      </c>
      <c r="C50" s="59">
        <v>0</v>
      </c>
      <c r="D50" s="59">
        <v>0</v>
      </c>
      <c r="E50" s="45">
        <v>0</v>
      </c>
    </row>
    <row r="51" spans="1:5" ht="12.75">
      <c r="A51" s="49">
        <v>568</v>
      </c>
      <c r="B51" s="52" t="s">
        <v>77</v>
      </c>
      <c r="C51" s="71">
        <v>0</v>
      </c>
      <c r="D51" s="71">
        <v>3979.29</v>
      </c>
      <c r="E51" s="53"/>
    </row>
    <row r="52" spans="1:5" ht="13.5" thickBot="1">
      <c r="A52" s="50">
        <v>500</v>
      </c>
      <c r="B52" s="12" t="s">
        <v>34</v>
      </c>
      <c r="C52" s="72">
        <f>SUM(C4+C5+C11+C16+C17+C18+C29+C33+C34+C35+C36+C37+C38+C39+C40+C41+C42+C48+C49+C50+C51)</f>
        <v>691429</v>
      </c>
      <c r="D52" s="72">
        <f>SUM(D4+D5+D11+D16+D17+D18+D29+D33+D34+D35+D36+D37+D38+D39+D40+D41+D42+D48+D49+D50+D51)</f>
        <v>313996.68999999994</v>
      </c>
      <c r="E52" s="51">
        <f>SUM(D52/C52*100)</f>
        <v>45.41271627310974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6">
      <selection activeCell="D21" sqref="D21"/>
    </sheetView>
  </sheetViews>
  <sheetFormatPr defaultColWidth="9.140625" defaultRowHeight="12.75"/>
  <cols>
    <col min="1" max="1" width="5.8515625" style="0" customWidth="1"/>
    <col min="2" max="2" width="38.140625" style="0" customWidth="1"/>
    <col min="3" max="3" width="9.8515625" style="0" customWidth="1"/>
    <col min="4" max="4" width="12.140625" style="0" customWidth="1"/>
    <col min="5" max="5" width="9.421875" style="0" customWidth="1"/>
  </cols>
  <sheetData>
    <row r="1" spans="1:5" ht="12.75">
      <c r="A1" s="26" t="s">
        <v>1</v>
      </c>
      <c r="B1" s="27" t="s">
        <v>36</v>
      </c>
      <c r="C1" s="28" t="s">
        <v>4</v>
      </c>
      <c r="D1" s="28" t="s">
        <v>73</v>
      </c>
      <c r="E1" s="29" t="s">
        <v>85</v>
      </c>
    </row>
    <row r="2" spans="1:5" ht="13.5" thickBot="1">
      <c r="A2" s="30" t="s">
        <v>2</v>
      </c>
      <c r="B2" s="31"/>
      <c r="C2" s="32" t="s">
        <v>70</v>
      </c>
      <c r="D2" s="32" t="s">
        <v>105</v>
      </c>
      <c r="E2" s="33" t="s">
        <v>86</v>
      </c>
    </row>
    <row r="3" spans="1:5" ht="12.75">
      <c r="A3" s="4">
        <v>602</v>
      </c>
      <c r="B3" s="4" t="s">
        <v>104</v>
      </c>
      <c r="C3" s="61">
        <f>SUM(C5:C13)</f>
        <v>331707</v>
      </c>
      <c r="D3" s="61">
        <f>SUM(D5+D6+D7+D8+D9+D10+D11+D12+D13)</f>
        <v>153800.6</v>
      </c>
      <c r="E3" s="24">
        <f>SUM(D3/C3*100)</f>
        <v>46.366401673766305</v>
      </c>
    </row>
    <row r="4" spans="1:5" ht="12.75">
      <c r="A4" s="11"/>
      <c r="B4" s="9" t="s">
        <v>7</v>
      </c>
      <c r="C4" s="57"/>
      <c r="D4" s="57"/>
      <c r="E4" s="24"/>
    </row>
    <row r="5" spans="1:5" ht="12.75">
      <c r="A5" s="11"/>
      <c r="B5" s="9" t="s">
        <v>37</v>
      </c>
      <c r="C5" s="57">
        <v>56430</v>
      </c>
      <c r="D5" s="57">
        <v>25916.05</v>
      </c>
      <c r="E5" s="24">
        <f aca="true" t="shared" si="0" ref="E5:E13">SUM(D5/C5*100)</f>
        <v>45.92601453127769</v>
      </c>
    </row>
    <row r="6" spans="1:5" ht="12.75">
      <c r="A6" s="11"/>
      <c r="B6" s="9" t="s">
        <v>38</v>
      </c>
      <c r="C6" s="57">
        <v>6307</v>
      </c>
      <c r="D6" s="57">
        <v>6010.63</v>
      </c>
      <c r="E6" s="24">
        <f t="shared" si="0"/>
        <v>95.30093546852704</v>
      </c>
    </row>
    <row r="7" spans="1:5" ht="12.75">
      <c r="A7" s="11"/>
      <c r="B7" s="9" t="s">
        <v>39</v>
      </c>
      <c r="C7" s="57">
        <v>3253</v>
      </c>
      <c r="D7" s="57">
        <v>1103.23</v>
      </c>
      <c r="E7" s="24">
        <f t="shared" si="0"/>
        <v>33.91423301567784</v>
      </c>
    </row>
    <row r="8" spans="1:5" ht="12.75">
      <c r="A8" s="11"/>
      <c r="B8" s="9" t="s">
        <v>40</v>
      </c>
      <c r="C8" s="57">
        <v>203810</v>
      </c>
      <c r="D8" s="57">
        <v>93475.81</v>
      </c>
      <c r="E8" s="24">
        <f t="shared" si="0"/>
        <v>45.864192139737995</v>
      </c>
    </row>
    <row r="9" spans="1:5" ht="12.75">
      <c r="A9" s="11"/>
      <c r="B9" s="9" t="s">
        <v>41</v>
      </c>
      <c r="C9" s="57">
        <v>39833</v>
      </c>
      <c r="D9" s="57">
        <v>21810.98</v>
      </c>
      <c r="E9" s="24">
        <f t="shared" si="0"/>
        <v>54.75605653603795</v>
      </c>
    </row>
    <row r="10" spans="1:5" ht="12.75">
      <c r="A10" s="11"/>
      <c r="B10" s="9" t="s">
        <v>42</v>
      </c>
      <c r="C10" s="57">
        <v>5975</v>
      </c>
      <c r="D10" s="57">
        <v>1260</v>
      </c>
      <c r="E10" s="24">
        <f t="shared" si="0"/>
        <v>21.08786610878661</v>
      </c>
    </row>
    <row r="11" spans="1:5" ht="12.75">
      <c r="A11" s="11"/>
      <c r="B11" s="9" t="s">
        <v>43</v>
      </c>
      <c r="C11" s="57">
        <v>3319</v>
      </c>
      <c r="D11" s="57">
        <v>1088.28</v>
      </c>
      <c r="E11" s="24">
        <f t="shared" si="0"/>
        <v>32.78939439590238</v>
      </c>
    </row>
    <row r="12" spans="1:5" ht="12.75">
      <c r="A12" s="11"/>
      <c r="B12" s="9" t="s">
        <v>44</v>
      </c>
      <c r="C12" s="57">
        <v>1162</v>
      </c>
      <c r="D12" s="57">
        <v>286.62</v>
      </c>
      <c r="E12" s="24">
        <f t="shared" si="0"/>
        <v>24.666092943201377</v>
      </c>
    </row>
    <row r="13" spans="1:5" ht="12.75">
      <c r="A13" s="11"/>
      <c r="B13" s="8" t="s">
        <v>45</v>
      </c>
      <c r="C13" s="58">
        <v>11618</v>
      </c>
      <c r="D13" s="58">
        <v>2849</v>
      </c>
      <c r="E13" s="24">
        <f t="shared" si="0"/>
        <v>24.522292993630572</v>
      </c>
    </row>
    <row r="14" spans="1:5" ht="12.75">
      <c r="A14" s="7">
        <v>644</v>
      </c>
      <c r="B14" s="7" t="s">
        <v>99</v>
      </c>
      <c r="C14" s="59">
        <v>0</v>
      </c>
      <c r="D14" s="59">
        <v>0</v>
      </c>
      <c r="E14" s="24">
        <v>0</v>
      </c>
    </row>
    <row r="15" spans="1:5" ht="12.75">
      <c r="A15" s="7">
        <v>648</v>
      </c>
      <c r="B15" s="7" t="s">
        <v>100</v>
      </c>
      <c r="C15" s="59">
        <v>3286</v>
      </c>
      <c r="D15" s="59">
        <v>3282.16</v>
      </c>
      <c r="E15" s="24">
        <f>SUM(D15/C15*100)</f>
        <v>99.88314059646987</v>
      </c>
    </row>
    <row r="16" spans="1:5" ht="12.75">
      <c r="A16" s="54">
        <v>662</v>
      </c>
      <c r="B16" s="55" t="s">
        <v>31</v>
      </c>
      <c r="C16" s="60">
        <v>166</v>
      </c>
      <c r="D16" s="60">
        <v>35.24</v>
      </c>
      <c r="E16" s="24">
        <f>SUM(D16/C16*100)</f>
        <v>21.228915662650603</v>
      </c>
    </row>
    <row r="17" spans="1:5" ht="12.75">
      <c r="A17" s="7">
        <v>691</v>
      </c>
      <c r="B17" s="7" t="s">
        <v>46</v>
      </c>
      <c r="C17" s="59">
        <f>SUM(C19:C21)</f>
        <v>356270</v>
      </c>
      <c r="D17" s="59">
        <f>SUM(D19:D21)</f>
        <v>158218</v>
      </c>
      <c r="E17" s="24">
        <f>SUM(D17/C17*100)</f>
        <v>44.40957700620316</v>
      </c>
    </row>
    <row r="18" spans="1:5" ht="12.75">
      <c r="A18" s="11"/>
      <c r="B18" s="9" t="s">
        <v>7</v>
      </c>
      <c r="C18" s="57"/>
      <c r="D18" s="57"/>
      <c r="E18" s="24"/>
    </row>
    <row r="19" spans="1:5" ht="12.75">
      <c r="A19" s="11"/>
      <c r="B19" s="9" t="s">
        <v>47</v>
      </c>
      <c r="C19" s="57">
        <v>39833</v>
      </c>
      <c r="D19" s="57">
        <v>0</v>
      </c>
      <c r="E19" s="24">
        <f>SUM(D19/C19*100)</f>
        <v>0</v>
      </c>
    </row>
    <row r="20" spans="1:5" ht="12.75">
      <c r="A20" s="11"/>
      <c r="B20" s="9" t="s">
        <v>81</v>
      </c>
      <c r="C20" s="57">
        <v>296521</v>
      </c>
      <c r="D20" s="57">
        <v>148260</v>
      </c>
      <c r="E20" s="24">
        <f>SUM(D20/C20*100)</f>
        <v>49.9998313778788</v>
      </c>
    </row>
    <row r="21" spans="1:5" ht="12.75">
      <c r="A21" s="11"/>
      <c r="B21" s="8" t="s">
        <v>82</v>
      </c>
      <c r="C21" s="58">
        <v>19916</v>
      </c>
      <c r="D21" s="58">
        <v>9958</v>
      </c>
      <c r="E21" s="24">
        <f>SUM(D21/C21*100)</f>
        <v>50</v>
      </c>
    </row>
    <row r="22" spans="1:5" ht="12.75">
      <c r="A22" s="11"/>
      <c r="B22" s="8" t="s">
        <v>93</v>
      </c>
      <c r="C22" s="58">
        <v>0</v>
      </c>
      <c r="D22" s="58">
        <v>0</v>
      </c>
      <c r="E22" s="24"/>
    </row>
    <row r="23" spans="1:5" ht="12.75">
      <c r="A23" s="7">
        <v>600</v>
      </c>
      <c r="B23" s="7" t="s">
        <v>48</v>
      </c>
      <c r="C23" s="59">
        <f>SUM(C3+C14+C15+C16+C17)</f>
        <v>691429</v>
      </c>
      <c r="D23" s="59">
        <f>SUM(D3+D14+D15+D16+D17)</f>
        <v>315336</v>
      </c>
      <c r="E23" s="24">
        <f>SUM(D23/C23*100)</f>
        <v>45.60641801255082</v>
      </c>
    </row>
    <row r="24" spans="1:5" ht="12.75">
      <c r="A24" s="14"/>
      <c r="B24" s="15" t="s">
        <v>49</v>
      </c>
      <c r="C24" s="57">
        <v>0</v>
      </c>
      <c r="D24" s="57">
        <f>SUM(D23-D32)</f>
        <v>1338.780000000028</v>
      </c>
      <c r="E24" s="24"/>
    </row>
    <row r="25" spans="1:5" ht="12.75">
      <c r="A25" s="6" t="s">
        <v>1</v>
      </c>
      <c r="B25" s="16" t="s">
        <v>50</v>
      </c>
      <c r="C25" s="73" t="s">
        <v>52</v>
      </c>
      <c r="D25" s="73" t="s">
        <v>73</v>
      </c>
      <c r="E25" s="24"/>
    </row>
    <row r="26" spans="1:5" ht="12.75">
      <c r="A26" s="4" t="s">
        <v>2</v>
      </c>
      <c r="B26" s="17" t="s">
        <v>51</v>
      </c>
      <c r="C26" s="61" t="s">
        <v>70</v>
      </c>
      <c r="D26" s="74" t="s">
        <v>105</v>
      </c>
      <c r="E26" s="24"/>
    </row>
    <row r="27" spans="1:5" ht="12.75">
      <c r="A27" s="9">
        <v>601</v>
      </c>
      <c r="B27" s="15" t="s">
        <v>53</v>
      </c>
      <c r="C27" s="57"/>
      <c r="D27" s="57"/>
      <c r="E27" s="24"/>
    </row>
    <row r="28" spans="1:5" ht="12.75">
      <c r="A28" s="9">
        <v>602</v>
      </c>
      <c r="B28" s="15" t="s">
        <v>54</v>
      </c>
      <c r="C28" s="57">
        <f>SUM(C3)</f>
        <v>331707</v>
      </c>
      <c r="D28" s="57">
        <f>SUM(D3)</f>
        <v>153800.6</v>
      </c>
      <c r="E28" s="24">
        <f>SUM(D28/C28*100)</f>
        <v>46.366401673766305</v>
      </c>
    </row>
    <row r="29" spans="1:5" ht="12.75">
      <c r="A29" s="9">
        <v>604</v>
      </c>
      <c r="B29" s="15" t="s">
        <v>55</v>
      </c>
      <c r="C29" s="57"/>
      <c r="D29" s="57"/>
      <c r="E29" s="24"/>
    </row>
    <row r="30" spans="1:5" ht="12.75">
      <c r="A30" s="9">
        <v>504</v>
      </c>
      <c r="B30" s="15" t="s">
        <v>56</v>
      </c>
      <c r="C30" s="57"/>
      <c r="D30" s="57"/>
      <c r="E30" s="24"/>
    </row>
    <row r="31" spans="1:5" ht="12.75">
      <c r="A31" s="14"/>
      <c r="B31" s="18" t="s">
        <v>57</v>
      </c>
      <c r="C31" s="59">
        <f>SUM(C27+C28+C29-C30)</f>
        <v>331707</v>
      </c>
      <c r="D31" s="59">
        <f>SUM(D27+D28+D29-D30)</f>
        <v>153800.6</v>
      </c>
      <c r="E31" s="24">
        <f>SUM(D31/C31*100)</f>
        <v>46.366401673766305</v>
      </c>
    </row>
    <row r="32" spans="1:5" ht="12.75">
      <c r="A32" s="14"/>
      <c r="B32" s="19" t="s">
        <v>58</v>
      </c>
      <c r="C32" s="58">
        <v>691429</v>
      </c>
      <c r="D32" s="58">
        <v>313997.22</v>
      </c>
      <c r="E32" s="24">
        <f>SUM(D32/C32*100)</f>
        <v>45.41279292595479</v>
      </c>
    </row>
    <row r="33" spans="1:5" ht="12.75">
      <c r="A33" s="9">
        <v>504</v>
      </c>
      <c r="B33" s="15" t="s">
        <v>56</v>
      </c>
      <c r="C33" s="57"/>
      <c r="D33" s="57"/>
      <c r="E33" s="24"/>
    </row>
    <row r="34" spans="1:5" ht="12.75">
      <c r="A34" s="9">
        <v>541</v>
      </c>
      <c r="B34" s="15" t="s">
        <v>95</v>
      </c>
      <c r="C34" s="57"/>
      <c r="D34" s="57"/>
      <c r="E34" s="24"/>
    </row>
    <row r="35" spans="1:5" ht="12.75">
      <c r="A35" s="9">
        <v>545</v>
      </c>
      <c r="B35" s="15" t="s">
        <v>94</v>
      </c>
      <c r="C35" s="57"/>
      <c r="D35" s="57">
        <v>6.64</v>
      </c>
      <c r="E35" s="24"/>
    </row>
    <row r="36" spans="1:5" ht="12.75">
      <c r="A36" s="9">
        <v>562</v>
      </c>
      <c r="B36" s="15" t="s">
        <v>31</v>
      </c>
      <c r="C36" s="57"/>
      <c r="D36" s="57"/>
      <c r="E36" s="24"/>
    </row>
    <row r="37" spans="1:5" ht="12.75">
      <c r="A37" s="9">
        <v>563</v>
      </c>
      <c r="B37" s="15" t="s">
        <v>32</v>
      </c>
      <c r="C37" s="57"/>
      <c r="D37" s="57">
        <v>156.55</v>
      </c>
      <c r="E37" s="24"/>
    </row>
    <row r="38" spans="1:5" ht="12.75">
      <c r="A38" s="9">
        <v>548</v>
      </c>
      <c r="B38" s="15" t="s">
        <v>101</v>
      </c>
      <c r="C38" s="57">
        <v>10290</v>
      </c>
      <c r="D38" s="57"/>
      <c r="E38" s="24"/>
    </row>
    <row r="39" spans="1:5" ht="12.75">
      <c r="A39" s="9">
        <v>549</v>
      </c>
      <c r="B39" s="15" t="s">
        <v>71</v>
      </c>
      <c r="C39" s="57"/>
      <c r="D39" s="57"/>
      <c r="E39" s="24"/>
    </row>
    <row r="40" spans="1:5" ht="12.75">
      <c r="A40" s="9">
        <v>552</v>
      </c>
      <c r="B40" s="15" t="s">
        <v>102</v>
      </c>
      <c r="C40" s="57"/>
      <c r="D40" s="57"/>
      <c r="E40" s="24"/>
    </row>
    <row r="41" spans="1:5" ht="12.75">
      <c r="A41" s="9">
        <v>553</v>
      </c>
      <c r="B41" s="15" t="s">
        <v>103</v>
      </c>
      <c r="C41" s="57"/>
      <c r="D41" s="57"/>
      <c r="E41" s="24"/>
    </row>
    <row r="42" spans="1:5" ht="12.75">
      <c r="A42" s="14"/>
      <c r="B42" s="20" t="s">
        <v>59</v>
      </c>
      <c r="C42" s="67">
        <f>SUM(C32-C38)</f>
        <v>681139</v>
      </c>
      <c r="D42" s="62">
        <f>SUM(D32-D33-D34-D35-D36-D37-D38-D39)</f>
        <v>313834.02999999997</v>
      </c>
      <c r="E42" s="24">
        <f>SUM(D42/C42*100)</f>
        <v>46.07488779823207</v>
      </c>
    </row>
    <row r="43" spans="1:5" ht="12.75">
      <c r="A43" s="14"/>
      <c r="B43" s="21" t="s">
        <v>60</v>
      </c>
      <c r="C43" s="75"/>
      <c r="D43" s="63"/>
      <c r="E43" s="24"/>
    </row>
    <row r="44" spans="1:5" ht="12.75">
      <c r="A44" s="14"/>
      <c r="B44" s="21" t="s">
        <v>61</v>
      </c>
      <c r="C44" s="76"/>
      <c r="D44" s="62"/>
      <c r="E44" s="24"/>
    </row>
    <row r="45" spans="1:5" ht="12.75">
      <c r="A45" s="10" t="s">
        <v>62</v>
      </c>
      <c r="B45" s="22"/>
      <c r="C45" s="23">
        <f>SUM(C3/C42)*100</f>
        <v>48.69887056826874</v>
      </c>
      <c r="D45" s="64">
        <f>SUM(D3/D42)*100</f>
        <v>49.006986272329996</v>
      </c>
      <c r="E45" s="24">
        <f>SUM(D45/C45*100)</f>
        <v>100.63269579040714</v>
      </c>
    </row>
    <row r="46" spans="1:5" ht="12.75">
      <c r="A46" s="9" t="s">
        <v>63</v>
      </c>
      <c r="B46" s="9"/>
      <c r="C46" s="66">
        <v>42322</v>
      </c>
      <c r="D46" s="57">
        <v>21161</v>
      </c>
      <c r="E46" s="24">
        <f>SUM(D46/C46*100)</f>
        <v>50</v>
      </c>
    </row>
    <row r="47" spans="1:5" ht="12.75">
      <c r="A47" s="9" t="s">
        <v>64</v>
      </c>
      <c r="B47" s="9"/>
      <c r="C47" s="66">
        <v>42322</v>
      </c>
      <c r="D47" s="57">
        <v>21161</v>
      </c>
      <c r="E47" s="24">
        <f>SUM(D47/C47*100)</f>
        <v>50</v>
      </c>
    </row>
    <row r="48" spans="1:5" ht="12.75">
      <c r="A48" s="9" t="s">
        <v>65</v>
      </c>
      <c r="B48" s="9"/>
      <c r="C48" s="66">
        <v>15601</v>
      </c>
      <c r="D48" s="57">
        <v>0</v>
      </c>
      <c r="E48" s="24">
        <f>SUM(D48/C48*100)</f>
        <v>0</v>
      </c>
    </row>
    <row r="49" spans="1:5" ht="12.75">
      <c r="A49" s="9" t="s">
        <v>66</v>
      </c>
      <c r="B49" s="9"/>
      <c r="C49" s="66">
        <v>39833</v>
      </c>
      <c r="D49" s="57">
        <v>0</v>
      </c>
      <c r="E49" s="24">
        <f>SUM(D49/C49*100)</f>
        <v>0</v>
      </c>
    </row>
    <row r="50" spans="1:5" ht="12.75">
      <c r="A50" s="15" t="s">
        <v>83</v>
      </c>
      <c r="B50" s="9"/>
      <c r="C50" s="57"/>
      <c r="D50" s="77"/>
      <c r="E50" s="24"/>
    </row>
    <row r="51" spans="1:5" ht="12.75">
      <c r="A51" s="15" t="s">
        <v>84</v>
      </c>
      <c r="B51" s="9"/>
      <c r="C51" s="57"/>
      <c r="D51" s="77"/>
      <c r="E51" s="24"/>
    </row>
    <row r="52" spans="1:5" ht="12.75">
      <c r="A52" s="15" t="s">
        <v>87</v>
      </c>
      <c r="B52" s="39"/>
      <c r="C52" s="2"/>
      <c r="D52" s="77"/>
      <c r="E52" s="24"/>
    </row>
    <row r="53" spans="1:5" ht="12.75">
      <c r="A53" s="15" t="s">
        <v>88</v>
      </c>
      <c r="B53" s="39"/>
      <c r="C53" s="2"/>
      <c r="D53" s="77"/>
      <c r="E53" s="2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František Gálfy</cp:lastModifiedBy>
  <cp:lastPrinted>2009-08-05T07:32:37Z</cp:lastPrinted>
  <dcterms:created xsi:type="dcterms:W3CDTF">2007-04-15T20:06:06Z</dcterms:created>
  <dcterms:modified xsi:type="dcterms:W3CDTF">2009-09-03T13:10:38Z</dcterms:modified>
  <cp:category/>
  <cp:version/>
  <cp:contentType/>
  <cp:contentStatus/>
</cp:coreProperties>
</file>