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3" activeTab="0"/>
  </bookViews>
  <sheets>
    <sheet name="Výnosy 4.Q 11" sheetId="1" r:id="rId1"/>
    <sheet name="Náklady 4.Q 11" sheetId="2" r:id="rId2"/>
    <sheet name="Tvorba SF 4.Q11" sheetId="3" r:id="rId3"/>
  </sheets>
  <definedNames/>
  <calcPr fullCalcOnLoad="1"/>
</workbook>
</file>

<file path=xl/sharedStrings.xml><?xml version="1.0" encoding="utf-8"?>
<sst xmlns="http://schemas.openxmlformats.org/spreadsheetml/2006/main" count="216" uniqueCount="138">
  <si>
    <t>Číslo</t>
  </si>
  <si>
    <t>VÝNOSY</t>
  </si>
  <si>
    <t>Skutočnosť</t>
  </si>
  <si>
    <t>účtu</t>
  </si>
  <si>
    <t xml:space="preserve">činnosť </t>
  </si>
  <si>
    <t>činnosť</t>
  </si>
  <si>
    <t>%</t>
  </si>
  <si>
    <t>k 31.12.2011</t>
  </si>
  <si>
    <t>z toho:</t>
  </si>
  <si>
    <t>kult.-hud.produkcia,divadlo</t>
  </si>
  <si>
    <t>kino</t>
  </si>
  <si>
    <t>dlhodobý prenájom v DKD</t>
  </si>
  <si>
    <t>krátkodobý prenájom v DKD</t>
  </si>
  <si>
    <t>sluzby spojene s prenájmom v DKD</t>
  </si>
  <si>
    <t>príjem z reklám - ostatné</t>
  </si>
  <si>
    <t>Ostatné výnosy z prevádzkovej činnosti</t>
  </si>
  <si>
    <t>Zúčtovanie ostatných rezerv z prev.činnosti</t>
  </si>
  <si>
    <t>Úroky</t>
  </si>
  <si>
    <t>z fondu opráv a FRIM DKD</t>
  </si>
  <si>
    <t>na prevádzkové výdavky-príspevok MČ</t>
  </si>
  <si>
    <t>na kultúru-príspevok MČ</t>
  </si>
  <si>
    <t>na opravu strechy a tan.sály - príspevok MČ</t>
  </si>
  <si>
    <t>VÝNOSY CELKOM</t>
  </si>
  <si>
    <t>Tržby a výrobné náklady</t>
  </si>
  <si>
    <t>Predaný tovar</t>
  </si>
  <si>
    <t>Náklady celkom (úctovná trieda 5)</t>
  </si>
  <si>
    <t>Zostatková cena predaného DNM a DHM</t>
  </si>
  <si>
    <t>Ostatné pokuty a penále</t>
  </si>
  <si>
    <t>Kurzové straty</t>
  </si>
  <si>
    <t>Ostatné náklady na prevádzkovú činnosť</t>
  </si>
  <si>
    <t>Manká a škody</t>
  </si>
  <si>
    <t>Tvorba zákonných rezerv z prev. Činnosti</t>
  </si>
  <si>
    <t>Tvorba ostatných rezerv z prev. Činnosti</t>
  </si>
  <si>
    <t>manká a škody na fin. majetku</t>
  </si>
  <si>
    <t>Škody</t>
  </si>
  <si>
    <t>Výrobné náklady celkom</t>
  </si>
  <si>
    <t>náklady celkom úct.tr.5 mínus úcty</t>
  </si>
  <si>
    <t>504,541az549,552az554,556a559</t>
  </si>
  <si>
    <t>Podiel vlastných príjmov k výrobným nákladom</t>
  </si>
  <si>
    <t>NÁKLADY</t>
  </si>
  <si>
    <t>Spotreba materiálu</t>
  </si>
  <si>
    <t>Spotreba energie</t>
  </si>
  <si>
    <t>elektrická ebergia</t>
  </si>
  <si>
    <t>plyn</t>
  </si>
  <si>
    <t>za vodu</t>
  </si>
  <si>
    <t>za teplo</t>
  </si>
  <si>
    <t xml:space="preserve">prevádzkové opravy DKD </t>
  </si>
  <si>
    <t>prevádzkové opravy DKD</t>
  </si>
  <si>
    <t>oprava prenajatých priestorov-reštaurácia</t>
  </si>
  <si>
    <t>z fondu opráv</t>
  </si>
  <si>
    <t>na opravu strechy a tan.sály-z prísp. MČ</t>
  </si>
  <si>
    <t>Cestovné</t>
  </si>
  <si>
    <t>Náklady na reprezentáciu</t>
  </si>
  <si>
    <t>Ostatné služby</t>
  </si>
  <si>
    <t xml:space="preserve">z toho: </t>
  </si>
  <si>
    <t>Prevádzkové služby do spotreby</t>
  </si>
  <si>
    <t>Údržba vodoinštalácie</t>
  </si>
  <si>
    <t>Reklama, inzercia</t>
  </si>
  <si>
    <t>Poštovné</t>
  </si>
  <si>
    <t>Údržba elektroinštalácie</t>
  </si>
  <si>
    <t>Mzdové, účtovnícke, právne služby</t>
  </si>
  <si>
    <t>Telekomunikačné služby</t>
  </si>
  <si>
    <t>Likvidácia odpadu</t>
  </si>
  <si>
    <t xml:space="preserve">Školenia, semináre </t>
  </si>
  <si>
    <t>Obsluha a údržba kotolne</t>
  </si>
  <si>
    <t>Upratovanie údržba</t>
  </si>
  <si>
    <t>Služby PO, CO, BOZP</t>
  </si>
  <si>
    <t>Požičovné</t>
  </si>
  <si>
    <t>Služby pri kultúrnych podujatiach</t>
  </si>
  <si>
    <t>Honoráre</t>
  </si>
  <si>
    <t>Mzdové náklady</t>
  </si>
  <si>
    <t>mzdy</t>
  </si>
  <si>
    <t>ostatné osobné náklady-dohody</t>
  </si>
  <si>
    <t>Zákonné zdrav.a sociálne poistenie</t>
  </si>
  <si>
    <t xml:space="preserve">Zákonné soc. náklady-prísp.na stravu </t>
  </si>
  <si>
    <t>Daň z motorových vozidiel</t>
  </si>
  <si>
    <t>Dan z nehnutelnosti</t>
  </si>
  <si>
    <t>Ostatné dane a poplatky</t>
  </si>
  <si>
    <t>541-543</t>
  </si>
  <si>
    <t>Zost.cena pred.HIM,pred.mat.,pok.</t>
  </si>
  <si>
    <t>Zmluvné pokuty, penále a úroky z om.</t>
  </si>
  <si>
    <t>Ostatné pokuty, penále a úroky z om.</t>
  </si>
  <si>
    <t>Odpis pohľadávky</t>
  </si>
  <si>
    <t>Ostatné náklady na prev.činnosť</t>
  </si>
  <si>
    <t>poistenie majetku a mot.vozidiel</t>
  </si>
  <si>
    <t>tvorba soc.fondu</t>
  </si>
  <si>
    <t>LITA, SOZA</t>
  </si>
  <si>
    <t>ostatné</t>
  </si>
  <si>
    <t>neuplatnená DPH z koeficientu</t>
  </si>
  <si>
    <t>Odpisy HIM a NHIM</t>
  </si>
  <si>
    <t>Tvorba zákonných rezerv</t>
  </si>
  <si>
    <t>Tvorba oprav.položky k pohľ.</t>
  </si>
  <si>
    <t>Ostatné finančné náklady</t>
  </si>
  <si>
    <t>Manká a škody na fin. majetku</t>
  </si>
  <si>
    <t>NÁKLADY CELKOM</t>
  </si>
  <si>
    <t>P.č.:</t>
  </si>
  <si>
    <t>Tvorba a čerpanie fondov</t>
  </si>
  <si>
    <t>Stav</t>
  </si>
  <si>
    <t xml:space="preserve">Tvorba </t>
  </si>
  <si>
    <t xml:space="preserve">Čerpanie </t>
  </si>
  <si>
    <t xml:space="preserve">Zostatok </t>
  </si>
  <si>
    <t>(FRIM a FO)</t>
  </si>
  <si>
    <t>fondu</t>
  </si>
  <si>
    <t xml:space="preserve">fondu </t>
  </si>
  <si>
    <t>50% z d.odpisov</t>
  </si>
  <si>
    <t>k 01.01.2011</t>
  </si>
  <si>
    <t>Fond reprodukcie investičného majetku</t>
  </si>
  <si>
    <t>Fond opráv</t>
  </si>
  <si>
    <t>Čerpanie fondu reprodukcie investičného majetku k 31.12.2011:</t>
  </si>
  <si>
    <t xml:space="preserve">Doplnenie zvukovej aparatúry </t>
  </si>
  <si>
    <t>Celkom</t>
  </si>
  <si>
    <t>Oprava parkiet po zatečení</t>
  </si>
  <si>
    <t>Oprava potrubia TUV</t>
  </si>
  <si>
    <t>Oprava dlažby, podlahoviny, svietidiel v knižnici</t>
  </si>
  <si>
    <t>Vypracovanie technického projektu-strecha</t>
  </si>
  <si>
    <t>Vypracovanie protipožiarnej ochrany-strecha</t>
  </si>
  <si>
    <t>Úprava priestorov informátorov</t>
  </si>
  <si>
    <t>Rozpočet</t>
  </si>
  <si>
    <t>na rok</t>
  </si>
  <si>
    <t xml:space="preserve">hlavná </t>
  </si>
  <si>
    <t>čerpania R</t>
  </si>
  <si>
    <t xml:space="preserve">Opravy a udržiavanie </t>
  </si>
  <si>
    <t>Tržby z predaja služieb-vlastné výkony</t>
  </si>
  <si>
    <t>Príspevok na bežné výdavky</t>
  </si>
  <si>
    <t>x</t>
  </si>
  <si>
    <t>Tržby z predaja sluzieb</t>
  </si>
  <si>
    <t>Tržby za predaný tovar</t>
  </si>
  <si>
    <t>Tržby celkom (601+602+604-504)</t>
  </si>
  <si>
    <t>Hospodársky výsledok (výnosy-náklady) - strata</t>
  </si>
  <si>
    <t>podnikateľ.</t>
  </si>
  <si>
    <t>spolu</t>
  </si>
  <si>
    <t>hlav.+podnik.činn.</t>
  </si>
  <si>
    <t>knižničné príjmy</t>
  </si>
  <si>
    <t>prenájom-knižnica</t>
  </si>
  <si>
    <t>sluzby spojené s prenájmom v knižnici</t>
  </si>
  <si>
    <t>Zmluvné pokuty, penále a úroky z omešk.</t>
  </si>
  <si>
    <t>Čerpanie fondu opráv do 31.12.2011</t>
  </si>
  <si>
    <t xml:space="preserve">                             Tvorba a čerpanie fondov DKD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</si>
</sst>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10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4" fontId="2" fillId="0" borderId="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0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164" fontId="1" fillId="0" borderId="19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37" xfId="0" applyFont="1" applyBorder="1" applyAlignment="1">
      <alignment/>
    </xf>
    <xf numFmtId="4" fontId="2" fillId="0" borderId="38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1" fillId="0" borderId="39" xfId="0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0" fontId="3" fillId="0" borderId="52" xfId="0" applyFont="1" applyBorder="1" applyAlignment="1">
      <alignment horizontal="center"/>
    </xf>
    <xf numFmtId="4" fontId="3" fillId="0" borderId="34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3" xfId="0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56" xfId="0" applyBorder="1" applyAlignment="1">
      <alignment/>
    </xf>
    <xf numFmtId="4" fontId="0" fillId="0" borderId="56" xfId="0" applyNumberFormat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15.421875" style="0" customWidth="1"/>
    <col min="4" max="4" width="14.28125" style="0" customWidth="1"/>
    <col min="5" max="6" width="12.8515625" style="0" customWidth="1"/>
    <col min="7" max="7" width="11.7109375" style="0" customWidth="1"/>
  </cols>
  <sheetData>
    <row r="1" ht="13.5" thickBot="1"/>
    <row r="2" spans="1:20" ht="12.75">
      <c r="A2" s="1" t="s">
        <v>0</v>
      </c>
      <c r="B2" s="2"/>
      <c r="C2" s="2" t="s">
        <v>117</v>
      </c>
      <c r="D2" s="2" t="s">
        <v>2</v>
      </c>
      <c r="E2" s="2" t="s">
        <v>2</v>
      </c>
      <c r="F2" s="2" t="s">
        <v>2</v>
      </c>
      <c r="G2" s="3"/>
      <c r="L2" s="4"/>
      <c r="M2" s="4"/>
      <c r="N2" s="5"/>
      <c r="O2" s="5"/>
      <c r="P2" s="5"/>
      <c r="Q2" s="5"/>
      <c r="R2" s="5"/>
      <c r="S2" s="6"/>
      <c r="T2" s="7"/>
    </row>
    <row r="3" spans="1:20" ht="12.75">
      <c r="A3" s="8" t="s">
        <v>3</v>
      </c>
      <c r="B3" s="10" t="s">
        <v>1</v>
      </c>
      <c r="C3" s="10" t="s">
        <v>118</v>
      </c>
      <c r="D3" s="153" t="s">
        <v>131</v>
      </c>
      <c r="E3" s="10" t="s">
        <v>119</v>
      </c>
      <c r="F3" s="10" t="s">
        <v>129</v>
      </c>
      <c r="G3" s="11" t="s">
        <v>6</v>
      </c>
      <c r="L3" s="4"/>
      <c r="M3" s="12"/>
      <c r="N3" s="5"/>
      <c r="O3" s="5"/>
      <c r="P3" s="5"/>
      <c r="Q3" s="5"/>
      <c r="R3" s="5"/>
      <c r="S3" s="6"/>
      <c r="T3" s="7"/>
    </row>
    <row r="4" spans="1:20" ht="12.75">
      <c r="A4" s="13"/>
      <c r="B4" s="9"/>
      <c r="C4" s="10">
        <v>2011</v>
      </c>
      <c r="D4" s="10" t="s">
        <v>7</v>
      </c>
      <c r="E4" s="10" t="s">
        <v>4</v>
      </c>
      <c r="F4" s="10" t="s">
        <v>5</v>
      </c>
      <c r="G4" s="11" t="s">
        <v>120</v>
      </c>
      <c r="L4" s="4"/>
      <c r="M4" s="12"/>
      <c r="N4" s="5"/>
      <c r="O4" s="5"/>
      <c r="P4" s="5"/>
      <c r="Q4" s="5"/>
      <c r="R4" s="5"/>
      <c r="S4" s="6"/>
      <c r="T4" s="7"/>
    </row>
    <row r="5" spans="1:20" ht="13.5" thickBot="1">
      <c r="A5" s="13"/>
      <c r="B5" s="9"/>
      <c r="C5" s="147"/>
      <c r="D5" s="147" t="s">
        <v>130</v>
      </c>
      <c r="E5" s="147" t="s">
        <v>7</v>
      </c>
      <c r="F5" s="147" t="s">
        <v>7</v>
      </c>
      <c r="G5" s="148" t="s">
        <v>7</v>
      </c>
      <c r="L5" s="4"/>
      <c r="M5" s="12"/>
      <c r="N5" s="5"/>
      <c r="O5" s="5"/>
      <c r="P5" s="5"/>
      <c r="Q5" s="5"/>
      <c r="R5" s="5"/>
      <c r="S5" s="6"/>
      <c r="T5" s="7"/>
    </row>
    <row r="6" spans="1:20" ht="12.75">
      <c r="A6" s="14">
        <v>602</v>
      </c>
      <c r="B6" s="15" t="s">
        <v>122</v>
      </c>
      <c r="C6" s="89">
        <f>SUM(C8:C16)</f>
        <v>308000</v>
      </c>
      <c r="D6" s="89">
        <f>SUM(D8:D16)</f>
        <v>267693</v>
      </c>
      <c r="E6" s="89">
        <f>SUM(E8:E16)</f>
        <v>59210</v>
      </c>
      <c r="F6" s="90">
        <f>SUM(F8:F16)</f>
        <v>208483</v>
      </c>
      <c r="G6" s="91">
        <f>SUM(D6/C6*100)</f>
        <v>86.9133116883117</v>
      </c>
      <c r="H6" s="17"/>
      <c r="L6" s="18"/>
      <c r="M6" s="19"/>
      <c r="N6" s="20"/>
      <c r="O6" s="20"/>
      <c r="P6" s="20"/>
      <c r="Q6" s="20"/>
      <c r="R6" s="20"/>
      <c r="S6" s="21"/>
      <c r="T6" s="7"/>
    </row>
    <row r="7" spans="1:20" ht="12.75">
      <c r="A7" s="22"/>
      <c r="B7" s="23" t="s">
        <v>8</v>
      </c>
      <c r="C7" s="24"/>
      <c r="D7" s="24"/>
      <c r="E7" s="24"/>
      <c r="F7" s="25"/>
      <c r="G7" s="26"/>
      <c r="H7" s="27"/>
      <c r="L7" s="18"/>
      <c r="M7" s="19"/>
      <c r="N7" s="20"/>
      <c r="O7" s="20"/>
      <c r="P7" s="20"/>
      <c r="Q7" s="20"/>
      <c r="R7" s="20"/>
      <c r="S7" s="21"/>
      <c r="T7" s="7"/>
    </row>
    <row r="8" spans="1:20" ht="12.75">
      <c r="A8" s="22"/>
      <c r="B8" s="23" t="s">
        <v>9</v>
      </c>
      <c r="C8" s="24">
        <v>62200</v>
      </c>
      <c r="D8" s="24">
        <v>51932</v>
      </c>
      <c r="E8" s="24">
        <v>51932</v>
      </c>
      <c r="F8" s="25"/>
      <c r="G8" s="26"/>
      <c r="H8" s="27"/>
      <c r="L8" s="18"/>
      <c r="M8" s="19"/>
      <c r="N8" s="20"/>
      <c r="O8" s="20"/>
      <c r="P8" s="20"/>
      <c r="Q8" s="20"/>
      <c r="R8" s="20"/>
      <c r="S8" s="21"/>
      <c r="T8" s="7"/>
    </row>
    <row r="9" spans="1:20" ht="12.75">
      <c r="A9" s="22"/>
      <c r="B9" s="23" t="s">
        <v>10</v>
      </c>
      <c r="C9" s="24">
        <v>5100</v>
      </c>
      <c r="D9" s="24">
        <v>5649</v>
      </c>
      <c r="E9" s="24">
        <v>5649</v>
      </c>
      <c r="F9" s="25"/>
      <c r="G9" s="26"/>
      <c r="H9" s="27"/>
      <c r="L9" s="18"/>
      <c r="M9" s="19"/>
      <c r="N9" s="20"/>
      <c r="O9" s="20"/>
      <c r="P9" s="20"/>
      <c r="Q9" s="20"/>
      <c r="R9" s="20"/>
      <c r="S9" s="21"/>
      <c r="T9" s="7"/>
    </row>
    <row r="10" spans="1:20" ht="12.75">
      <c r="A10" s="22"/>
      <c r="B10" s="23" t="s">
        <v>132</v>
      </c>
      <c r="C10" s="24">
        <v>1500</v>
      </c>
      <c r="D10" s="24">
        <v>1629</v>
      </c>
      <c r="E10" s="24">
        <v>1629</v>
      </c>
      <c r="F10" s="25"/>
      <c r="G10" s="26"/>
      <c r="H10" s="27"/>
      <c r="L10" s="18"/>
      <c r="M10" s="28"/>
      <c r="N10" s="29"/>
      <c r="O10" s="29"/>
      <c r="P10" s="29"/>
      <c r="Q10" s="29"/>
      <c r="R10" s="29"/>
      <c r="S10" s="30"/>
      <c r="T10" s="7"/>
    </row>
    <row r="11" spans="1:20" ht="12.75">
      <c r="A11" s="22"/>
      <c r="B11" s="23" t="s">
        <v>11</v>
      </c>
      <c r="C11" s="24">
        <v>178000</v>
      </c>
      <c r="D11" s="25">
        <v>144552</v>
      </c>
      <c r="E11" s="25"/>
      <c r="F11" s="25">
        <v>144552</v>
      </c>
      <c r="G11" s="26"/>
      <c r="H11" s="27"/>
      <c r="L11" s="18"/>
      <c r="M11" s="19"/>
      <c r="N11" s="20"/>
      <c r="O11" s="20"/>
      <c r="P11" s="20"/>
      <c r="Q11" s="20"/>
      <c r="R11" s="20"/>
      <c r="S11" s="21"/>
      <c r="T11" s="7"/>
    </row>
    <row r="12" spans="1:20" ht="12.75">
      <c r="A12" s="22"/>
      <c r="B12" s="23" t="s">
        <v>133</v>
      </c>
      <c r="C12" s="24">
        <v>4400</v>
      </c>
      <c r="D12" s="24">
        <v>4471</v>
      </c>
      <c r="E12" s="24"/>
      <c r="F12" s="25">
        <v>4471</v>
      </c>
      <c r="G12" s="26"/>
      <c r="H12" s="27"/>
      <c r="L12" s="18"/>
      <c r="M12" s="19"/>
      <c r="N12" s="20"/>
      <c r="O12" s="20"/>
      <c r="P12" s="20"/>
      <c r="Q12" s="20"/>
      <c r="R12" s="20"/>
      <c r="S12" s="21"/>
      <c r="T12" s="7"/>
    </row>
    <row r="13" spans="1:20" ht="12.75">
      <c r="A13" s="22"/>
      <c r="B13" s="23" t="s">
        <v>12</v>
      </c>
      <c r="C13" s="24">
        <v>32000</v>
      </c>
      <c r="D13" s="24">
        <v>45330</v>
      </c>
      <c r="E13" s="24"/>
      <c r="F13" s="25">
        <v>45330</v>
      </c>
      <c r="G13" s="26"/>
      <c r="H13" s="27"/>
      <c r="L13" s="18"/>
      <c r="M13" s="19"/>
      <c r="N13" s="20"/>
      <c r="O13" s="20"/>
      <c r="P13" s="20"/>
      <c r="Q13" s="20"/>
      <c r="R13" s="20"/>
      <c r="S13" s="21"/>
      <c r="T13" s="7"/>
    </row>
    <row r="14" spans="1:20" ht="12.75">
      <c r="A14" s="22"/>
      <c r="B14" s="23" t="s">
        <v>13</v>
      </c>
      <c r="C14" s="24">
        <v>14800</v>
      </c>
      <c r="D14" s="24">
        <v>3364</v>
      </c>
      <c r="E14" s="24"/>
      <c r="F14" s="25">
        <v>3364</v>
      </c>
      <c r="G14" s="26"/>
      <c r="H14" s="27"/>
      <c r="L14" s="18"/>
      <c r="M14" s="19"/>
      <c r="N14" s="20"/>
      <c r="O14" s="20"/>
      <c r="P14" s="20"/>
      <c r="Q14" s="20"/>
      <c r="R14" s="20"/>
      <c r="S14" s="21"/>
      <c r="T14" s="7"/>
    </row>
    <row r="15" spans="1:20" ht="12.75">
      <c r="A15" s="22"/>
      <c r="B15" s="23" t="s">
        <v>134</v>
      </c>
      <c r="C15" s="24"/>
      <c r="D15" s="24"/>
      <c r="E15" s="24"/>
      <c r="F15" s="25"/>
      <c r="G15" s="26"/>
      <c r="H15" s="27"/>
      <c r="L15" s="18"/>
      <c r="M15" s="19"/>
      <c r="N15" s="20"/>
      <c r="O15" s="20"/>
      <c r="P15" s="20"/>
      <c r="Q15" s="20"/>
      <c r="R15" s="20"/>
      <c r="S15" s="21"/>
      <c r="T15" s="7"/>
    </row>
    <row r="16" spans="1:20" ht="12.75">
      <c r="A16" s="22"/>
      <c r="B16" s="31" t="s">
        <v>14</v>
      </c>
      <c r="C16" s="32">
        <v>10000</v>
      </c>
      <c r="D16" s="32">
        <v>10766</v>
      </c>
      <c r="E16" s="32"/>
      <c r="F16" s="33">
        <v>10766</v>
      </c>
      <c r="G16" s="26"/>
      <c r="H16" s="27"/>
      <c r="L16" s="18"/>
      <c r="M16" s="19"/>
      <c r="N16" s="20"/>
      <c r="O16" s="20"/>
      <c r="P16" s="20"/>
      <c r="Q16" s="20"/>
      <c r="R16" s="20"/>
      <c r="S16" s="21"/>
      <c r="T16" s="7"/>
    </row>
    <row r="17" spans="1:20" ht="12.75">
      <c r="A17" s="34">
        <v>644</v>
      </c>
      <c r="B17" s="35" t="s">
        <v>135</v>
      </c>
      <c r="C17" s="36"/>
      <c r="D17" s="36"/>
      <c r="E17" s="36"/>
      <c r="F17" s="37"/>
      <c r="G17" s="16"/>
      <c r="H17" s="27"/>
      <c r="L17" s="18"/>
      <c r="M17" s="19"/>
      <c r="N17" s="20"/>
      <c r="O17" s="20"/>
      <c r="P17" s="20"/>
      <c r="Q17" s="20"/>
      <c r="R17" s="20"/>
      <c r="S17" s="21"/>
      <c r="T17" s="7"/>
    </row>
    <row r="18" spans="1:20" ht="12.75">
      <c r="A18" s="38">
        <v>648</v>
      </c>
      <c r="B18" s="35" t="s">
        <v>15</v>
      </c>
      <c r="C18" s="36"/>
      <c r="D18" s="36">
        <v>9014</v>
      </c>
      <c r="E18" s="36"/>
      <c r="F18" s="37">
        <v>9014</v>
      </c>
      <c r="G18" s="16"/>
      <c r="H18" s="17"/>
      <c r="L18" s="18"/>
      <c r="M18" s="19"/>
      <c r="N18" s="20"/>
      <c r="O18" s="20"/>
      <c r="P18" s="20"/>
      <c r="Q18" s="20"/>
      <c r="R18" s="20"/>
      <c r="S18" s="21"/>
      <c r="T18" s="7"/>
    </row>
    <row r="19" spans="1:20" ht="12.75">
      <c r="A19" s="34">
        <v>653</v>
      </c>
      <c r="B19" s="39" t="s">
        <v>16</v>
      </c>
      <c r="C19" s="40"/>
      <c r="D19" s="40">
        <v>10488</v>
      </c>
      <c r="E19" s="40"/>
      <c r="F19" s="41">
        <v>10488</v>
      </c>
      <c r="G19" s="16"/>
      <c r="H19" s="17"/>
      <c r="L19" s="18"/>
      <c r="M19" s="19"/>
      <c r="N19" s="20"/>
      <c r="O19" s="20"/>
      <c r="P19" s="20"/>
      <c r="Q19" s="20"/>
      <c r="R19" s="20"/>
      <c r="S19" s="21"/>
      <c r="T19" s="7"/>
    </row>
    <row r="20" spans="1:20" ht="12.75">
      <c r="A20" s="8">
        <v>662</v>
      </c>
      <c r="B20" s="42" t="s">
        <v>17</v>
      </c>
      <c r="C20" s="40">
        <v>50</v>
      </c>
      <c r="D20" s="40">
        <v>38</v>
      </c>
      <c r="E20" s="40">
        <v>26</v>
      </c>
      <c r="F20" s="41">
        <v>12</v>
      </c>
      <c r="G20" s="16">
        <f>SUM(D20/C20*100)</f>
        <v>76</v>
      </c>
      <c r="H20" s="17"/>
      <c r="L20" s="18"/>
      <c r="M20" s="19"/>
      <c r="N20" s="20"/>
      <c r="O20" s="20"/>
      <c r="P20" s="20"/>
      <c r="Q20" s="20"/>
      <c r="R20" s="20"/>
      <c r="S20" s="21"/>
      <c r="T20" s="7"/>
    </row>
    <row r="21" spans="1:20" ht="12.75">
      <c r="A21" s="34">
        <v>691</v>
      </c>
      <c r="B21" s="35" t="s">
        <v>123</v>
      </c>
      <c r="C21" s="36">
        <f>SUM(C23:C26)</f>
        <v>405000</v>
      </c>
      <c r="D21" s="36">
        <f>SUM(D23:D26)</f>
        <v>335000</v>
      </c>
      <c r="E21" s="36">
        <f>SUM(E23:E26)</f>
        <v>335000</v>
      </c>
      <c r="F21" s="36"/>
      <c r="G21" s="16">
        <f>SUM(D21/C21*100)</f>
        <v>82.71604938271605</v>
      </c>
      <c r="H21" s="17"/>
      <c r="L21" s="18"/>
      <c r="M21" s="19"/>
      <c r="N21" s="20"/>
      <c r="O21" s="20"/>
      <c r="P21" s="20"/>
      <c r="Q21" s="20"/>
      <c r="R21" s="20"/>
      <c r="S21" s="21"/>
      <c r="T21" s="7"/>
    </row>
    <row r="22" spans="1:20" ht="12.75">
      <c r="A22" s="22"/>
      <c r="B22" s="23" t="s">
        <v>8</v>
      </c>
      <c r="C22" s="24"/>
      <c r="D22" s="24"/>
      <c r="E22" s="24"/>
      <c r="F22" s="25"/>
      <c r="G22" s="16"/>
      <c r="H22" s="27"/>
      <c r="L22" s="18"/>
      <c r="M22" s="28"/>
      <c r="N22" s="29"/>
      <c r="O22" s="29"/>
      <c r="P22" s="29"/>
      <c r="Q22" s="29"/>
      <c r="R22" s="29"/>
      <c r="S22" s="30"/>
      <c r="T22" s="7"/>
    </row>
    <row r="23" spans="1:20" ht="12.75">
      <c r="A23" s="22"/>
      <c r="B23" s="23" t="s">
        <v>18</v>
      </c>
      <c r="C23" s="24">
        <v>15000</v>
      </c>
      <c r="D23" s="25">
        <v>0</v>
      </c>
      <c r="E23" s="25"/>
      <c r="F23" s="25"/>
      <c r="G23" s="26"/>
      <c r="H23" s="27"/>
      <c r="L23" s="18"/>
      <c r="M23" s="19"/>
      <c r="N23" s="20"/>
      <c r="O23" s="20"/>
      <c r="P23" s="20"/>
      <c r="Q23" s="20"/>
      <c r="R23" s="20"/>
      <c r="S23" s="21"/>
      <c r="T23" s="7"/>
    </row>
    <row r="24" spans="1:20" ht="12.75">
      <c r="A24" s="22"/>
      <c r="B24" s="23" t="s">
        <v>19</v>
      </c>
      <c r="C24" s="24">
        <v>315000</v>
      </c>
      <c r="D24" s="25">
        <v>315000</v>
      </c>
      <c r="E24" s="25">
        <v>315000</v>
      </c>
      <c r="F24" s="25"/>
      <c r="G24" s="26"/>
      <c r="H24" s="27"/>
      <c r="L24" s="18"/>
      <c r="M24" s="19"/>
      <c r="N24" s="20"/>
      <c r="O24" s="20"/>
      <c r="P24" s="20"/>
      <c r="Q24" s="20"/>
      <c r="R24" s="20"/>
      <c r="S24" s="21"/>
      <c r="T24" s="7"/>
    </row>
    <row r="25" spans="1:20" ht="12.75">
      <c r="A25" s="22"/>
      <c r="B25" s="31" t="s">
        <v>20</v>
      </c>
      <c r="C25" s="32">
        <v>20000</v>
      </c>
      <c r="D25" s="33">
        <v>20000</v>
      </c>
      <c r="E25" s="33">
        <v>20000</v>
      </c>
      <c r="F25" s="33"/>
      <c r="G25" s="26"/>
      <c r="H25" s="27"/>
      <c r="L25" s="12"/>
      <c r="M25" s="12"/>
      <c r="N25" s="43"/>
      <c r="O25" s="43"/>
      <c r="P25" s="44"/>
      <c r="Q25" s="44"/>
      <c r="R25" s="44"/>
      <c r="S25" s="30"/>
      <c r="T25" s="7"/>
    </row>
    <row r="26" spans="1:20" ht="12.75">
      <c r="A26" s="22"/>
      <c r="B26" s="31" t="s">
        <v>21</v>
      </c>
      <c r="C26" s="32">
        <v>55000</v>
      </c>
      <c r="D26" s="33">
        <v>0</v>
      </c>
      <c r="E26" s="33">
        <v>0</v>
      </c>
      <c r="F26" s="33"/>
      <c r="G26" s="45"/>
      <c r="H26" s="27"/>
      <c r="L26" s="46"/>
      <c r="M26" s="46"/>
      <c r="N26" s="20"/>
      <c r="O26" s="20"/>
      <c r="P26" s="20"/>
      <c r="Q26" s="20"/>
      <c r="R26" s="20"/>
      <c r="S26" s="21"/>
      <c r="T26" s="7"/>
    </row>
    <row r="27" spans="1:20" ht="12.75">
      <c r="A27" s="47">
        <v>600</v>
      </c>
      <c r="B27" s="48" t="s">
        <v>22</v>
      </c>
      <c r="C27" s="49">
        <f>SUM(C6+C17+C18+C19+C20+C21)</f>
        <v>713050</v>
      </c>
      <c r="D27" s="49">
        <f>SUM(D6+D18+D19+D20+D21)</f>
        <v>622233</v>
      </c>
      <c r="E27" s="49">
        <f>SUM(E6+E18+E19+E20+E21)</f>
        <v>394236</v>
      </c>
      <c r="F27" s="49">
        <f>SUM(F6+F18+F19+F20+F21)</f>
        <v>227997</v>
      </c>
      <c r="G27" s="50">
        <f>SUM(D27/C27*100)</f>
        <v>87.26358600378656</v>
      </c>
      <c r="H27" s="17"/>
      <c r="L27" s="46"/>
      <c r="M27" s="46"/>
      <c r="N27" s="20"/>
      <c r="O27" s="20"/>
      <c r="P27" s="20"/>
      <c r="Q27" s="20"/>
      <c r="R27" s="20"/>
      <c r="S27" s="21"/>
      <c r="T27" s="7"/>
    </row>
    <row r="28" spans="1:20" ht="13.5" thickBot="1">
      <c r="A28" s="51"/>
      <c r="B28" s="52" t="s">
        <v>128</v>
      </c>
      <c r="C28" s="53"/>
      <c r="D28" s="53">
        <f>SUM(D27-D47)</f>
        <v>-131173</v>
      </c>
      <c r="E28" s="53">
        <f>SUM(E27-E47)</f>
        <v>-140568</v>
      </c>
      <c r="F28" s="53">
        <f>SUM(F27-F47)</f>
        <v>9395</v>
      </c>
      <c r="G28" s="152" t="s">
        <v>124</v>
      </c>
      <c r="H28" s="27"/>
      <c r="L28" s="46"/>
      <c r="M28" s="46"/>
      <c r="N28" s="20"/>
      <c r="O28" s="20"/>
      <c r="P28" s="20"/>
      <c r="Q28" s="20"/>
      <c r="R28" s="20"/>
      <c r="S28" s="21"/>
      <c r="T28" s="7"/>
    </row>
    <row r="29" spans="1:20" ht="12.75">
      <c r="A29" s="18"/>
      <c r="B29" s="19"/>
      <c r="C29" s="20"/>
      <c r="D29" s="20"/>
      <c r="E29" s="20"/>
      <c r="F29" s="20"/>
      <c r="G29" s="155"/>
      <c r="H29" s="27"/>
      <c r="L29" s="46"/>
      <c r="M29" s="46"/>
      <c r="N29" s="20"/>
      <c r="O29" s="20"/>
      <c r="P29" s="20"/>
      <c r="Q29" s="20"/>
      <c r="R29" s="20"/>
      <c r="S29" s="21"/>
      <c r="T29" s="7"/>
    </row>
    <row r="30" spans="1:20" ht="12.75">
      <c r="A30" s="18"/>
      <c r="B30" s="19"/>
      <c r="C30" s="20"/>
      <c r="D30" s="20"/>
      <c r="E30" s="20"/>
      <c r="F30" s="20"/>
      <c r="G30" s="155"/>
      <c r="H30" s="27"/>
      <c r="L30" s="46"/>
      <c r="M30" s="46"/>
      <c r="N30" s="20"/>
      <c r="O30" s="20"/>
      <c r="P30" s="20"/>
      <c r="Q30" s="20"/>
      <c r="R30" s="20"/>
      <c r="S30" s="21"/>
      <c r="T30" s="7"/>
    </row>
    <row r="31" spans="1:20" ht="12.75">
      <c r="A31" s="18"/>
      <c r="B31" s="19"/>
      <c r="C31" s="20"/>
      <c r="D31" s="20"/>
      <c r="E31" s="20"/>
      <c r="F31" s="20"/>
      <c r="G31" s="155"/>
      <c r="H31" s="27"/>
      <c r="L31" s="46"/>
      <c r="M31" s="46"/>
      <c r="N31" s="20"/>
      <c r="O31" s="20"/>
      <c r="P31" s="20"/>
      <c r="Q31" s="20"/>
      <c r="R31" s="20"/>
      <c r="S31" s="21"/>
      <c r="T31" s="7"/>
    </row>
    <row r="32" spans="1:20" ht="12.75">
      <c r="A32" s="18"/>
      <c r="B32" s="19"/>
      <c r="C32" s="20"/>
      <c r="D32" s="20"/>
      <c r="E32" s="20"/>
      <c r="F32" s="20"/>
      <c r="G32" s="155"/>
      <c r="H32" s="27"/>
      <c r="L32" s="46"/>
      <c r="M32" s="46"/>
      <c r="N32" s="20"/>
      <c r="O32" s="20"/>
      <c r="P32" s="20"/>
      <c r="Q32" s="20"/>
      <c r="R32" s="20"/>
      <c r="S32" s="21"/>
      <c r="T32" s="7"/>
    </row>
    <row r="33" spans="1:20" ht="12.75">
      <c r="A33" s="18"/>
      <c r="B33" s="19"/>
      <c r="C33" s="20"/>
      <c r="D33" s="20"/>
      <c r="E33" s="20"/>
      <c r="F33" s="20"/>
      <c r="G33" s="155"/>
      <c r="H33" s="27"/>
      <c r="L33" s="46"/>
      <c r="M33" s="46"/>
      <c r="N33" s="20"/>
      <c r="O33" s="20"/>
      <c r="P33" s="20"/>
      <c r="Q33" s="20"/>
      <c r="R33" s="20"/>
      <c r="S33" s="21"/>
      <c r="T33" s="7"/>
    </row>
    <row r="34" spans="1:20" ht="12.75">
      <c r="A34" s="18"/>
      <c r="B34" s="19"/>
      <c r="C34" s="20"/>
      <c r="D34" s="20"/>
      <c r="E34" s="20"/>
      <c r="F34" s="20"/>
      <c r="G34" s="155"/>
      <c r="H34" s="27"/>
      <c r="L34" s="46"/>
      <c r="M34" s="46"/>
      <c r="N34" s="20"/>
      <c r="O34" s="20"/>
      <c r="P34" s="20"/>
      <c r="Q34" s="20"/>
      <c r="R34" s="20"/>
      <c r="S34" s="21"/>
      <c r="T34" s="7"/>
    </row>
    <row r="35" spans="1:20" ht="12.75">
      <c r="A35" s="18"/>
      <c r="B35" s="19"/>
      <c r="C35" s="20"/>
      <c r="D35" s="20"/>
      <c r="E35" s="20"/>
      <c r="F35" s="20"/>
      <c r="G35" s="155"/>
      <c r="H35" s="27"/>
      <c r="L35" s="46"/>
      <c r="M35" s="46"/>
      <c r="N35" s="20"/>
      <c r="O35" s="20"/>
      <c r="P35" s="20"/>
      <c r="Q35" s="20"/>
      <c r="R35" s="20"/>
      <c r="S35" s="21"/>
      <c r="T35" s="7"/>
    </row>
    <row r="36" spans="1:20" ht="12.75">
      <c r="A36" s="18"/>
      <c r="B36" s="19"/>
      <c r="C36" s="20"/>
      <c r="D36" s="20"/>
      <c r="E36" s="20"/>
      <c r="F36" s="20"/>
      <c r="G36" s="155"/>
      <c r="H36" s="27"/>
      <c r="L36" s="46"/>
      <c r="M36" s="46"/>
      <c r="N36" s="20"/>
      <c r="O36" s="20"/>
      <c r="P36" s="20"/>
      <c r="Q36" s="20"/>
      <c r="R36" s="20"/>
      <c r="S36" s="21"/>
      <c r="T36" s="7"/>
    </row>
    <row r="37" spans="1:20" ht="12.75">
      <c r="A37" s="18"/>
      <c r="B37" s="19"/>
      <c r="C37" s="20"/>
      <c r="D37" s="20"/>
      <c r="E37" s="20"/>
      <c r="F37" s="20"/>
      <c r="G37" s="155"/>
      <c r="H37" s="27"/>
      <c r="L37" s="46"/>
      <c r="M37" s="46"/>
      <c r="N37" s="20"/>
      <c r="O37" s="20"/>
      <c r="P37" s="20"/>
      <c r="Q37" s="20"/>
      <c r="R37" s="20"/>
      <c r="S37" s="21"/>
      <c r="T37" s="7"/>
    </row>
    <row r="38" spans="1:20" ht="13.5" thickBot="1">
      <c r="A38" s="18"/>
      <c r="B38" s="19"/>
      <c r="C38" s="20"/>
      <c r="D38" s="20"/>
      <c r="E38" s="20"/>
      <c r="F38" s="20"/>
      <c r="G38" s="21"/>
      <c r="L38" s="46"/>
      <c r="M38" s="46"/>
      <c r="N38" s="20"/>
      <c r="O38" s="20"/>
      <c r="P38" s="20"/>
      <c r="Q38" s="20"/>
      <c r="R38" s="20"/>
      <c r="S38" s="21"/>
      <c r="T38" s="7"/>
    </row>
    <row r="39" spans="1:20" ht="12.75">
      <c r="A39" s="1" t="s">
        <v>0</v>
      </c>
      <c r="B39" s="2"/>
      <c r="C39" s="2" t="s">
        <v>117</v>
      </c>
      <c r="D39" s="2" t="s">
        <v>2</v>
      </c>
      <c r="E39" s="2" t="s">
        <v>2</v>
      </c>
      <c r="F39" s="2" t="s">
        <v>2</v>
      </c>
      <c r="G39" s="3"/>
      <c r="L39" s="46"/>
      <c r="M39" s="46"/>
      <c r="N39" s="20"/>
      <c r="O39" s="20"/>
      <c r="P39" s="20"/>
      <c r="Q39" s="20"/>
      <c r="R39" s="20"/>
      <c r="S39" s="21"/>
      <c r="T39" s="7"/>
    </row>
    <row r="40" spans="1:20" ht="12.75">
      <c r="A40" s="8" t="s">
        <v>3</v>
      </c>
      <c r="B40" s="10" t="s">
        <v>23</v>
      </c>
      <c r="C40" s="10" t="s">
        <v>118</v>
      </c>
      <c r="D40" s="153" t="s">
        <v>131</v>
      </c>
      <c r="E40" s="10" t="s">
        <v>119</v>
      </c>
      <c r="F40" s="10" t="s">
        <v>129</v>
      </c>
      <c r="G40" s="11" t="s">
        <v>6</v>
      </c>
      <c r="L40" s="19"/>
      <c r="M40" s="46"/>
      <c r="N40" s="20"/>
      <c r="O40" s="20"/>
      <c r="P40" s="56"/>
      <c r="Q40" s="56"/>
      <c r="R40" s="56"/>
      <c r="S40" s="21"/>
      <c r="T40" s="7"/>
    </row>
    <row r="41" spans="1:20" ht="12.75">
      <c r="A41" s="13"/>
      <c r="B41" s="9"/>
      <c r="C41" s="10">
        <v>2011</v>
      </c>
      <c r="D41" s="10" t="s">
        <v>7</v>
      </c>
      <c r="E41" s="10" t="s">
        <v>4</v>
      </c>
      <c r="F41" s="10" t="s">
        <v>5</v>
      </c>
      <c r="G41" s="11" t="s">
        <v>120</v>
      </c>
      <c r="L41" s="19"/>
      <c r="M41" s="46"/>
      <c r="N41" s="20"/>
      <c r="O41" s="20"/>
      <c r="P41" s="56"/>
      <c r="Q41" s="56"/>
      <c r="R41" s="56"/>
      <c r="S41" s="21"/>
      <c r="T41" s="7"/>
    </row>
    <row r="42" spans="1:20" ht="13.5" thickBot="1">
      <c r="A42" s="150"/>
      <c r="B42" s="151"/>
      <c r="C42" s="147"/>
      <c r="D42" s="147" t="s">
        <v>130</v>
      </c>
      <c r="E42" s="147" t="s">
        <v>7</v>
      </c>
      <c r="F42" s="147" t="s">
        <v>7</v>
      </c>
      <c r="G42" s="148" t="s">
        <v>7</v>
      </c>
      <c r="L42" s="19"/>
      <c r="M42" s="46"/>
      <c r="N42" s="20"/>
      <c r="O42" s="20"/>
      <c r="P42" s="56"/>
      <c r="Q42" s="56"/>
      <c r="R42" s="56"/>
      <c r="S42" s="21"/>
      <c r="T42" s="7"/>
    </row>
    <row r="43" spans="1:20" ht="12.75">
      <c r="A43" s="60">
        <v>602</v>
      </c>
      <c r="B43" s="61" t="s">
        <v>125</v>
      </c>
      <c r="C43" s="62">
        <v>308000</v>
      </c>
      <c r="D43" s="62">
        <v>267693</v>
      </c>
      <c r="E43" s="62">
        <v>59210</v>
      </c>
      <c r="F43" s="62">
        <v>208483</v>
      </c>
      <c r="G43" s="63">
        <f>SUM(D43/C43*100)</f>
        <v>86.9133116883117</v>
      </c>
      <c r="H43" s="27"/>
      <c r="L43" s="19"/>
      <c r="M43" s="7"/>
      <c r="N43" s="64"/>
      <c r="O43" s="64"/>
      <c r="P43" s="56"/>
      <c r="Q43" s="56"/>
      <c r="R43" s="56"/>
      <c r="S43" s="21"/>
      <c r="T43" s="7"/>
    </row>
    <row r="44" spans="1:20" ht="12.75">
      <c r="A44" s="65">
        <v>604</v>
      </c>
      <c r="B44" s="66" t="s">
        <v>126</v>
      </c>
      <c r="C44" s="24"/>
      <c r="D44" s="24"/>
      <c r="E44" s="24"/>
      <c r="F44" s="24"/>
      <c r="G44" s="26"/>
      <c r="H44" s="27"/>
      <c r="L44" s="7"/>
      <c r="M44" s="7"/>
      <c r="N44" s="64"/>
      <c r="O44" s="7"/>
      <c r="P44" s="7"/>
      <c r="Q44" s="7"/>
      <c r="R44" s="7"/>
      <c r="S44" s="7"/>
      <c r="T44" s="7"/>
    </row>
    <row r="45" spans="1:20" ht="12.75">
      <c r="A45" s="65">
        <v>504</v>
      </c>
      <c r="B45" s="66" t="s">
        <v>24</v>
      </c>
      <c r="C45" s="67"/>
      <c r="D45" s="24"/>
      <c r="E45" s="24"/>
      <c r="F45" s="24"/>
      <c r="G45" s="26"/>
      <c r="H45" s="27"/>
      <c r="L45" s="7"/>
      <c r="M45" s="7"/>
      <c r="N45" s="64"/>
      <c r="O45" s="7"/>
      <c r="P45" s="7"/>
      <c r="Q45" s="7"/>
      <c r="R45" s="7"/>
      <c r="S45" s="7"/>
      <c r="T45" s="7"/>
    </row>
    <row r="46" spans="1:20" ht="12.75">
      <c r="A46" s="68"/>
      <c r="B46" s="69" t="s">
        <v>127</v>
      </c>
      <c r="C46" s="70">
        <f>SUM(C43+C44-C45)</f>
        <v>308000</v>
      </c>
      <c r="D46" s="70">
        <f>SUM(D43+D44-D45)</f>
        <v>267693</v>
      </c>
      <c r="E46" s="70">
        <f>SUM(E43+E44-E45)</f>
        <v>59210</v>
      </c>
      <c r="F46" s="70">
        <f>SUM(F43+F44-F45)</f>
        <v>208483</v>
      </c>
      <c r="G46" s="16">
        <f>SUM(D46/C46*100)</f>
        <v>86.9133116883117</v>
      </c>
      <c r="H46" s="1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71"/>
      <c r="B47" s="61" t="s">
        <v>25</v>
      </c>
      <c r="C47" s="72">
        <v>713050</v>
      </c>
      <c r="D47" s="32">
        <v>753406</v>
      </c>
      <c r="E47" s="32">
        <v>534804</v>
      </c>
      <c r="F47" s="32">
        <v>218602</v>
      </c>
      <c r="G47" s="26">
        <f>SUM(D47/C47*100)</f>
        <v>105.65963116191011</v>
      </c>
      <c r="H47" s="2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65">
        <v>504</v>
      </c>
      <c r="B48" s="66" t="s">
        <v>24</v>
      </c>
      <c r="C48" s="24"/>
      <c r="D48" s="24"/>
      <c r="E48" s="24"/>
      <c r="F48" s="24"/>
      <c r="G48" s="26"/>
      <c r="H48" s="27"/>
      <c r="L48" s="7"/>
      <c r="M48" s="7"/>
      <c r="N48" s="73"/>
      <c r="O48" s="7"/>
      <c r="P48" s="7"/>
      <c r="Q48" s="7"/>
      <c r="R48" s="7"/>
      <c r="S48" s="7"/>
      <c r="T48" s="7"/>
    </row>
    <row r="49" spans="1:8" ht="12.75">
      <c r="A49" s="65">
        <v>541</v>
      </c>
      <c r="B49" s="66" t="s">
        <v>26</v>
      </c>
      <c r="C49" s="24"/>
      <c r="D49" s="24"/>
      <c r="E49" s="24"/>
      <c r="F49" s="24"/>
      <c r="G49" s="26"/>
      <c r="H49" s="27"/>
    </row>
    <row r="50" spans="1:8" ht="12.75">
      <c r="A50" s="65">
        <v>545</v>
      </c>
      <c r="B50" s="66" t="s">
        <v>27</v>
      </c>
      <c r="C50" s="24">
        <v>500</v>
      </c>
      <c r="D50" s="24">
        <v>-368</v>
      </c>
      <c r="E50" s="24"/>
      <c r="F50" s="24">
        <v>-368</v>
      </c>
      <c r="G50" s="26"/>
      <c r="H50" s="27"/>
    </row>
    <row r="51" spans="1:8" ht="12.75">
      <c r="A51" s="65">
        <v>563</v>
      </c>
      <c r="B51" s="66" t="s">
        <v>28</v>
      </c>
      <c r="C51" s="24"/>
      <c r="D51" s="24"/>
      <c r="E51" s="24"/>
      <c r="F51" s="24"/>
      <c r="G51" s="26"/>
      <c r="H51" s="27"/>
    </row>
    <row r="52" spans="1:8" ht="12.75">
      <c r="A52" s="65">
        <v>548</v>
      </c>
      <c r="B52" s="66" t="s">
        <v>29</v>
      </c>
      <c r="C52" s="24"/>
      <c r="D52" s="24"/>
      <c r="E52" s="24"/>
      <c r="F52" s="24"/>
      <c r="G52" s="26"/>
      <c r="H52" s="27"/>
    </row>
    <row r="53" spans="1:8" ht="12.75">
      <c r="A53" s="65">
        <v>549</v>
      </c>
      <c r="B53" s="66" t="s">
        <v>30</v>
      </c>
      <c r="C53" s="24"/>
      <c r="D53" s="24"/>
      <c r="E53" s="24"/>
      <c r="F53" s="24"/>
      <c r="G53" s="26"/>
      <c r="H53" s="27"/>
    </row>
    <row r="54" spans="1:8" ht="12.75">
      <c r="A54" s="65">
        <v>552</v>
      </c>
      <c r="B54" s="66" t="s">
        <v>31</v>
      </c>
      <c r="C54" s="24"/>
      <c r="D54" s="24">
        <v>10347</v>
      </c>
      <c r="E54" s="24">
        <v>7185</v>
      </c>
      <c r="F54" s="24">
        <v>3162</v>
      </c>
      <c r="G54" s="26"/>
      <c r="H54" s="27"/>
    </row>
    <row r="55" spans="1:8" ht="12.75">
      <c r="A55" s="65">
        <v>553</v>
      </c>
      <c r="B55" s="66" t="s">
        <v>32</v>
      </c>
      <c r="C55" s="24"/>
      <c r="D55" s="24"/>
      <c r="E55" s="24"/>
      <c r="F55" s="24"/>
      <c r="G55" s="26"/>
      <c r="H55" s="27"/>
    </row>
    <row r="56" spans="1:8" ht="12.75">
      <c r="A56" s="65">
        <v>569</v>
      </c>
      <c r="B56" s="66" t="s">
        <v>33</v>
      </c>
      <c r="C56" s="24"/>
      <c r="D56" s="24">
        <v>5360</v>
      </c>
      <c r="E56" s="24">
        <v>5360</v>
      </c>
      <c r="F56" s="24"/>
      <c r="G56" s="26"/>
      <c r="H56" s="27"/>
    </row>
    <row r="57" spans="1:8" ht="12.75">
      <c r="A57" s="65">
        <v>572</v>
      </c>
      <c r="B57" s="66" t="s">
        <v>34</v>
      </c>
      <c r="C57" s="32"/>
      <c r="D57" s="32"/>
      <c r="E57" s="32"/>
      <c r="F57" s="32"/>
      <c r="G57" s="26"/>
      <c r="H57" s="27"/>
    </row>
    <row r="58" spans="1:8" ht="12.75">
      <c r="A58" s="71"/>
      <c r="B58" s="74" t="s">
        <v>35</v>
      </c>
      <c r="C58" s="75"/>
      <c r="D58" s="76"/>
      <c r="E58" s="76"/>
      <c r="F58" s="76"/>
      <c r="G58" s="77"/>
      <c r="H58" s="17"/>
    </row>
    <row r="59" spans="1:8" ht="12.75">
      <c r="A59" s="71"/>
      <c r="B59" s="78" t="s">
        <v>36</v>
      </c>
      <c r="C59" s="79">
        <f>SUM(C47-C50)</f>
        <v>712550</v>
      </c>
      <c r="D59" s="80">
        <f>SUM(D47-D50-D54-D56)</f>
        <v>738067</v>
      </c>
      <c r="E59" s="79">
        <f>SUM(E47-E54-E56)</f>
        <v>522259</v>
      </c>
      <c r="F59" s="79">
        <f>SUM(F47-F50-F54)</f>
        <v>215808</v>
      </c>
      <c r="G59" s="81">
        <f>SUM(D59/C59*100)</f>
        <v>103.58108202933127</v>
      </c>
      <c r="H59" s="27"/>
    </row>
    <row r="60" spans="1:8" ht="12.75">
      <c r="A60" s="71"/>
      <c r="B60" s="78" t="s">
        <v>37</v>
      </c>
      <c r="C60" s="79"/>
      <c r="D60" s="80"/>
      <c r="E60" s="79"/>
      <c r="F60" s="79"/>
      <c r="G60" s="81"/>
      <c r="H60" s="27"/>
    </row>
    <row r="61" spans="1:8" ht="12.75">
      <c r="A61" s="82" t="s">
        <v>38</v>
      </c>
      <c r="B61" s="83"/>
      <c r="C61" s="84">
        <f>SUM(C46/C59*100)</f>
        <v>43.22503683952003</v>
      </c>
      <c r="D61" s="85">
        <f>SUM(D46/D59*100)</f>
        <v>36.269471470747234</v>
      </c>
      <c r="E61" s="85">
        <f>SUM(E46/E59*100)</f>
        <v>11.337286671938635</v>
      </c>
      <c r="F61" s="85">
        <f>SUM(F46/F59*100)</f>
        <v>96.60577921115066</v>
      </c>
      <c r="G61" s="149" t="s">
        <v>124</v>
      </c>
      <c r="H61" s="27"/>
    </row>
    <row r="62" spans="1:7" ht="12.75">
      <c r="A62" s="19"/>
      <c r="B62" s="46"/>
      <c r="C62" s="20"/>
      <c r="E62" s="20"/>
      <c r="F62" s="20"/>
      <c r="G62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1">
      <selection activeCell="E19" sqref="E19"/>
    </sheetView>
  </sheetViews>
  <sheetFormatPr defaultColWidth="9.140625" defaultRowHeight="12.75"/>
  <cols>
    <col min="1" max="1" width="6.7109375" style="0" customWidth="1"/>
    <col min="2" max="2" width="42.8515625" style="0" customWidth="1"/>
    <col min="3" max="3" width="14.140625" style="0" customWidth="1"/>
    <col min="4" max="4" width="14.28125" style="0" customWidth="1"/>
    <col min="5" max="5" width="12.7109375" style="0" customWidth="1"/>
    <col min="6" max="6" width="12.57421875" style="0" customWidth="1"/>
    <col min="7" max="7" width="11.140625" style="0" customWidth="1"/>
  </cols>
  <sheetData>
    <row r="1" spans="1:10" ht="12.75">
      <c r="A1" s="1" t="s">
        <v>0</v>
      </c>
      <c r="B1" s="2"/>
      <c r="C1" s="2" t="s">
        <v>117</v>
      </c>
      <c r="D1" s="2" t="s">
        <v>2</v>
      </c>
      <c r="E1" s="2" t="s">
        <v>2</v>
      </c>
      <c r="F1" s="2" t="s">
        <v>2</v>
      </c>
      <c r="G1" s="3"/>
      <c r="H1" s="4"/>
      <c r="I1" s="4"/>
      <c r="J1" s="7"/>
    </row>
    <row r="2" spans="1:9" ht="12.75">
      <c r="A2" s="8" t="s">
        <v>3</v>
      </c>
      <c r="B2" s="10" t="s">
        <v>39</v>
      </c>
      <c r="C2" s="10" t="s">
        <v>118</v>
      </c>
      <c r="D2" s="153" t="s">
        <v>131</v>
      </c>
      <c r="E2" s="10" t="s">
        <v>119</v>
      </c>
      <c r="F2" s="10" t="s">
        <v>129</v>
      </c>
      <c r="G2" s="11" t="s">
        <v>6</v>
      </c>
      <c r="H2" s="4"/>
      <c r="I2" s="4"/>
    </row>
    <row r="3" spans="1:9" ht="12.75">
      <c r="A3" s="8"/>
      <c r="B3" s="9"/>
      <c r="C3" s="10">
        <v>2011</v>
      </c>
      <c r="D3" s="10" t="s">
        <v>7</v>
      </c>
      <c r="E3" s="10" t="s">
        <v>4</v>
      </c>
      <c r="F3" s="10" t="s">
        <v>5</v>
      </c>
      <c r="G3" s="11" t="s">
        <v>120</v>
      </c>
      <c r="H3" s="4"/>
      <c r="I3" s="4"/>
    </row>
    <row r="4" spans="1:9" ht="13.5" thickBot="1">
      <c r="A4" s="57"/>
      <c r="B4" s="86"/>
      <c r="C4" s="58"/>
      <c r="D4" s="58"/>
      <c r="E4" s="58" t="s">
        <v>7</v>
      </c>
      <c r="F4" s="58" t="s">
        <v>7</v>
      </c>
      <c r="G4" s="59" t="s">
        <v>7</v>
      </c>
      <c r="H4" s="4"/>
      <c r="I4" s="4"/>
    </row>
    <row r="5" spans="1:8" ht="12.75">
      <c r="A5" s="87">
        <v>501</v>
      </c>
      <c r="B5" s="88" t="s">
        <v>40</v>
      </c>
      <c r="C5" s="89">
        <v>15000</v>
      </c>
      <c r="D5" s="90">
        <v>16818</v>
      </c>
      <c r="E5" s="90">
        <v>13174</v>
      </c>
      <c r="F5" s="90">
        <v>3644</v>
      </c>
      <c r="G5" s="91">
        <f>SUM(D5/C5*100)</f>
        <v>112.12</v>
      </c>
      <c r="H5" s="17"/>
    </row>
    <row r="6" spans="1:8" ht="12.75">
      <c r="A6" s="34">
        <v>502</v>
      </c>
      <c r="B6" s="35" t="s">
        <v>41</v>
      </c>
      <c r="C6" s="36">
        <f>SUM(C8:C11)</f>
        <v>95470</v>
      </c>
      <c r="D6" s="37">
        <f>SUM(D8:D11)</f>
        <v>119910</v>
      </c>
      <c r="E6" s="37">
        <f>SUM(E8:E11)</f>
        <v>80164</v>
      </c>
      <c r="F6" s="37">
        <f>SUM(F8:F11)</f>
        <v>39746</v>
      </c>
      <c r="G6" s="91">
        <f>SUM(D6/C6*100)</f>
        <v>125.59966481617262</v>
      </c>
      <c r="H6" s="17"/>
    </row>
    <row r="7" spans="1:8" ht="12.75">
      <c r="A7" s="68"/>
      <c r="B7" s="23" t="s">
        <v>8</v>
      </c>
      <c r="C7" s="24"/>
      <c r="D7" s="25"/>
      <c r="E7" s="25"/>
      <c r="F7" s="25"/>
      <c r="G7" s="91"/>
      <c r="H7" s="27"/>
    </row>
    <row r="8" spans="1:8" ht="12.75">
      <c r="A8" s="22"/>
      <c r="B8" s="23" t="s">
        <v>42</v>
      </c>
      <c r="C8" s="24">
        <v>25000</v>
      </c>
      <c r="D8" s="25">
        <v>28854</v>
      </c>
      <c r="E8" s="25">
        <v>23124</v>
      </c>
      <c r="F8" s="25">
        <v>5730</v>
      </c>
      <c r="G8" s="91"/>
      <c r="H8" s="27"/>
    </row>
    <row r="9" spans="1:8" ht="12.75">
      <c r="A9" s="22"/>
      <c r="B9" s="23" t="s">
        <v>43</v>
      </c>
      <c r="C9" s="24">
        <v>51790</v>
      </c>
      <c r="D9" s="25">
        <v>72916</v>
      </c>
      <c r="E9" s="25">
        <v>42838</v>
      </c>
      <c r="F9" s="25">
        <v>30078</v>
      </c>
      <c r="G9" s="91"/>
      <c r="H9" s="27"/>
    </row>
    <row r="10" spans="1:8" ht="12.75">
      <c r="A10" s="22"/>
      <c r="B10" s="31" t="s">
        <v>44</v>
      </c>
      <c r="C10" s="32">
        <v>9100</v>
      </c>
      <c r="D10" s="33">
        <v>8028</v>
      </c>
      <c r="E10" s="33">
        <v>5575</v>
      </c>
      <c r="F10" s="33">
        <v>2453</v>
      </c>
      <c r="G10" s="91"/>
      <c r="H10" s="27"/>
    </row>
    <row r="11" spans="1:8" ht="12.75">
      <c r="A11" s="60"/>
      <c r="B11" s="31" t="s">
        <v>45</v>
      </c>
      <c r="C11" s="32">
        <v>9580</v>
      </c>
      <c r="D11" s="33">
        <v>10112</v>
      </c>
      <c r="E11" s="33">
        <v>8627</v>
      </c>
      <c r="F11" s="33">
        <v>1485</v>
      </c>
      <c r="G11" s="91"/>
      <c r="H11" s="27"/>
    </row>
    <row r="12" spans="1:8" ht="12.75">
      <c r="A12" s="34">
        <v>511</v>
      </c>
      <c r="B12" s="35" t="s">
        <v>121</v>
      </c>
      <c r="C12" s="36">
        <v>31810</v>
      </c>
      <c r="D12" s="36">
        <f>SUM(D13+D17)</f>
        <v>15276</v>
      </c>
      <c r="E12" s="36">
        <f>SUM(E13+E17)</f>
        <v>10608</v>
      </c>
      <c r="F12" s="36">
        <f>SUM(F13+F17)</f>
        <v>4668</v>
      </c>
      <c r="G12" s="91">
        <f>SUM(D12/C12*100)</f>
        <v>48.02263439170073</v>
      </c>
      <c r="H12" s="17"/>
    </row>
    <row r="13" spans="1:8" ht="12.75">
      <c r="A13" s="38"/>
      <c r="B13" s="23" t="s">
        <v>46</v>
      </c>
      <c r="C13" s="24"/>
      <c r="D13" s="32">
        <f>SUM(D15:D16)</f>
        <v>9159</v>
      </c>
      <c r="E13" s="32">
        <f>SUM(E15)</f>
        <v>6360</v>
      </c>
      <c r="F13" s="32">
        <f>SUM(F15)</f>
        <v>2799</v>
      </c>
      <c r="G13" s="91"/>
      <c r="H13" s="27"/>
    </row>
    <row r="14" spans="1:8" ht="12.75">
      <c r="A14" s="8"/>
      <c r="B14" s="23" t="s">
        <v>8</v>
      </c>
      <c r="C14" s="25"/>
      <c r="D14" s="24"/>
      <c r="E14" s="24"/>
      <c r="F14" s="24"/>
      <c r="G14" s="91"/>
      <c r="H14" s="27"/>
    </row>
    <row r="15" spans="1:8" ht="12.75">
      <c r="A15" s="8"/>
      <c r="B15" s="23" t="s">
        <v>47</v>
      </c>
      <c r="C15" s="25"/>
      <c r="D15" s="24">
        <v>9159</v>
      </c>
      <c r="E15" s="24">
        <v>6360</v>
      </c>
      <c r="F15" s="24">
        <v>2799</v>
      </c>
      <c r="G15" s="91"/>
      <c r="H15" s="27"/>
    </row>
    <row r="16" spans="1:8" ht="12.75">
      <c r="A16" s="8"/>
      <c r="B16" s="23" t="s">
        <v>48</v>
      </c>
      <c r="C16" s="25"/>
      <c r="D16" s="24"/>
      <c r="E16" s="24"/>
      <c r="F16" s="24"/>
      <c r="G16" s="91"/>
      <c r="H16" s="27"/>
    </row>
    <row r="17" spans="1:8" ht="12.75">
      <c r="A17" s="8"/>
      <c r="B17" s="23" t="s">
        <v>49</v>
      </c>
      <c r="C17" s="25"/>
      <c r="D17" s="24">
        <v>6117</v>
      </c>
      <c r="E17" s="24">
        <v>4248</v>
      </c>
      <c r="F17" s="24">
        <v>1869</v>
      </c>
      <c r="G17" s="91"/>
      <c r="H17" s="27"/>
    </row>
    <row r="18" spans="1:8" ht="12.75">
      <c r="A18" s="87"/>
      <c r="B18" s="23" t="s">
        <v>50</v>
      </c>
      <c r="C18" s="25"/>
      <c r="D18" s="24"/>
      <c r="E18" s="24"/>
      <c r="F18" s="24"/>
      <c r="G18" s="91"/>
      <c r="H18" s="27"/>
    </row>
    <row r="19" spans="1:8" ht="12.75">
      <c r="A19" s="34">
        <v>512</v>
      </c>
      <c r="B19" s="35" t="s">
        <v>51</v>
      </c>
      <c r="C19" s="36">
        <v>500</v>
      </c>
      <c r="D19" s="90">
        <v>861</v>
      </c>
      <c r="E19" s="90">
        <v>861</v>
      </c>
      <c r="F19" s="90"/>
      <c r="G19" s="91">
        <f>SUM(D19/C19*100)</f>
        <v>172.2</v>
      </c>
      <c r="H19" s="17"/>
    </row>
    <row r="20" spans="1:8" ht="12.75">
      <c r="A20" s="34">
        <v>513</v>
      </c>
      <c r="B20" s="35" t="s">
        <v>52</v>
      </c>
      <c r="C20" s="36">
        <v>600</v>
      </c>
      <c r="D20" s="37">
        <v>364</v>
      </c>
      <c r="E20" s="37">
        <v>364</v>
      </c>
      <c r="F20" s="37"/>
      <c r="G20" s="91">
        <f>SUM(D20/C20*100)</f>
        <v>60.66666666666667</v>
      </c>
      <c r="H20" s="17"/>
    </row>
    <row r="21" spans="1:8" ht="12.75">
      <c r="A21" s="34">
        <v>518</v>
      </c>
      <c r="B21" s="35" t="s">
        <v>53</v>
      </c>
      <c r="C21" s="36">
        <f>SUM(C23:C36)</f>
        <v>161830</v>
      </c>
      <c r="D21" s="37">
        <f>SUM(D23:D44)</f>
        <v>148782</v>
      </c>
      <c r="E21" s="37">
        <f>SUM(E23:E44)</f>
        <v>121704</v>
      </c>
      <c r="F21" s="37">
        <f>SUM(F23:F44)</f>
        <v>27078</v>
      </c>
      <c r="G21" s="91">
        <f>SUM(D21/C21*100)</f>
        <v>91.93721806834331</v>
      </c>
      <c r="H21" s="17"/>
    </row>
    <row r="22" spans="1:8" ht="12.75">
      <c r="A22" s="68"/>
      <c r="B22" s="23" t="s">
        <v>54</v>
      </c>
      <c r="C22" s="24"/>
      <c r="D22" s="25"/>
      <c r="E22" s="25"/>
      <c r="F22" s="25"/>
      <c r="G22" s="91"/>
      <c r="H22" s="27"/>
    </row>
    <row r="23" spans="1:8" ht="12.75">
      <c r="A23" s="144">
        <v>1</v>
      </c>
      <c r="B23" s="23" t="s">
        <v>55</v>
      </c>
      <c r="C23" s="24">
        <v>15530</v>
      </c>
      <c r="D23" s="25">
        <v>19476</v>
      </c>
      <c r="E23" s="25">
        <v>13524</v>
      </c>
      <c r="F23" s="25">
        <v>5952</v>
      </c>
      <c r="G23" s="91"/>
      <c r="H23" s="27"/>
    </row>
    <row r="24" spans="1:8" ht="12.75">
      <c r="A24" s="144">
        <v>2</v>
      </c>
      <c r="B24" s="23" t="s">
        <v>56</v>
      </c>
      <c r="C24" s="24"/>
      <c r="D24" s="25"/>
      <c r="E24" s="25"/>
      <c r="F24" s="25"/>
      <c r="G24" s="91"/>
      <c r="H24" s="27"/>
    </row>
    <row r="25" spans="1:8" ht="12.75">
      <c r="A25" s="144">
        <v>3</v>
      </c>
      <c r="B25" s="23" t="s">
        <v>57</v>
      </c>
      <c r="C25" s="24">
        <v>15300</v>
      </c>
      <c r="D25" s="25">
        <v>13320</v>
      </c>
      <c r="E25" s="25">
        <v>9249</v>
      </c>
      <c r="F25" s="25">
        <v>4071</v>
      </c>
      <c r="G25" s="91"/>
      <c r="H25" s="27"/>
    </row>
    <row r="26" spans="1:8" ht="12.75">
      <c r="A26" s="144">
        <v>4</v>
      </c>
      <c r="B26" s="23" t="s">
        <v>58</v>
      </c>
      <c r="C26" s="24"/>
      <c r="D26" s="25"/>
      <c r="E26" s="25"/>
      <c r="F26" s="25"/>
      <c r="G26" s="91"/>
      <c r="H26" s="27"/>
    </row>
    <row r="27" spans="1:8" ht="12.75">
      <c r="A27" s="144">
        <v>5</v>
      </c>
      <c r="B27" s="23" t="s">
        <v>59</v>
      </c>
      <c r="C27" s="24"/>
      <c r="D27" s="25"/>
      <c r="E27" s="25"/>
      <c r="F27" s="25"/>
      <c r="G27" s="91"/>
      <c r="H27" s="27"/>
    </row>
    <row r="28" spans="1:8" ht="12.75">
      <c r="A28" s="144">
        <v>6</v>
      </c>
      <c r="B28" s="23" t="s">
        <v>60</v>
      </c>
      <c r="C28" s="24">
        <v>13950</v>
      </c>
      <c r="D28" s="25">
        <v>17248</v>
      </c>
      <c r="E28" s="25">
        <v>11977</v>
      </c>
      <c r="F28" s="25">
        <v>5271</v>
      </c>
      <c r="G28" s="91"/>
      <c r="H28" s="27"/>
    </row>
    <row r="29" spans="1:8" ht="12.75">
      <c r="A29" s="144">
        <v>7</v>
      </c>
      <c r="B29" s="23" t="s">
        <v>61</v>
      </c>
      <c r="C29" s="24">
        <v>15550</v>
      </c>
      <c r="D29" s="25">
        <v>8890</v>
      </c>
      <c r="E29" s="25">
        <v>6174</v>
      </c>
      <c r="F29" s="25">
        <v>2716</v>
      </c>
      <c r="G29" s="91"/>
      <c r="H29" s="27"/>
    </row>
    <row r="30" spans="1:8" ht="12.75">
      <c r="A30" s="144">
        <v>8</v>
      </c>
      <c r="B30" s="23" t="s">
        <v>62</v>
      </c>
      <c r="C30" s="24">
        <v>5000</v>
      </c>
      <c r="D30" s="25">
        <v>4678</v>
      </c>
      <c r="E30" s="25">
        <v>3248</v>
      </c>
      <c r="F30" s="25">
        <v>1430</v>
      </c>
      <c r="G30" s="91"/>
      <c r="H30" s="27"/>
    </row>
    <row r="31" spans="1:8" ht="12.75">
      <c r="A31" s="144">
        <v>9</v>
      </c>
      <c r="B31" s="92" t="s">
        <v>63</v>
      </c>
      <c r="C31" s="32">
        <v>1200</v>
      </c>
      <c r="D31" s="33">
        <v>209</v>
      </c>
      <c r="E31" s="33">
        <v>209</v>
      </c>
      <c r="F31" s="33"/>
      <c r="G31" s="91"/>
      <c r="H31" s="27"/>
    </row>
    <row r="32" spans="1:8" ht="12.75">
      <c r="A32" s="144">
        <v>10</v>
      </c>
      <c r="B32" s="92" t="s">
        <v>64</v>
      </c>
      <c r="C32" s="32"/>
      <c r="D32" s="33"/>
      <c r="E32" s="33"/>
      <c r="F32" s="33"/>
      <c r="G32" s="91"/>
      <c r="H32" s="27"/>
    </row>
    <row r="33" spans="1:8" ht="12.75">
      <c r="A33" s="144">
        <v>11</v>
      </c>
      <c r="B33" s="92" t="s">
        <v>65</v>
      </c>
      <c r="C33" s="32">
        <v>20500</v>
      </c>
      <c r="D33" s="33">
        <v>24991</v>
      </c>
      <c r="E33" s="33">
        <v>17353</v>
      </c>
      <c r="F33" s="33">
        <v>7638</v>
      </c>
      <c r="G33" s="91"/>
      <c r="H33" s="27"/>
    </row>
    <row r="34" spans="1:8" ht="12.75">
      <c r="A34" s="144">
        <v>12</v>
      </c>
      <c r="B34" s="92" t="s">
        <v>66</v>
      </c>
      <c r="C34" s="32"/>
      <c r="D34" s="33"/>
      <c r="E34" s="33"/>
      <c r="F34" s="33"/>
      <c r="G34" s="91"/>
      <c r="H34" s="27"/>
    </row>
    <row r="35" spans="1:8" ht="12.75">
      <c r="A35" s="144">
        <v>13</v>
      </c>
      <c r="B35" s="92" t="s">
        <v>67</v>
      </c>
      <c r="C35" s="32">
        <v>4800</v>
      </c>
      <c r="D35" s="33">
        <v>3078</v>
      </c>
      <c r="E35" s="33">
        <v>3078</v>
      </c>
      <c r="F35" s="33"/>
      <c r="G35" s="91"/>
      <c r="H35" s="27"/>
    </row>
    <row r="36" spans="1:8" ht="13.5" thickBot="1">
      <c r="A36" s="145">
        <v>14</v>
      </c>
      <c r="B36" s="93" t="s">
        <v>68</v>
      </c>
      <c r="C36" s="94">
        <v>70000</v>
      </c>
      <c r="D36" s="95">
        <v>9486</v>
      </c>
      <c r="E36" s="95">
        <v>9486</v>
      </c>
      <c r="F36" s="95"/>
      <c r="G36" s="96"/>
      <c r="H36" s="27"/>
    </row>
    <row r="37" spans="1:8" s="7" customFormat="1" ht="12.75">
      <c r="A37" s="143"/>
      <c r="B37" s="46"/>
      <c r="C37" s="20"/>
      <c r="D37" s="20"/>
      <c r="E37" s="20"/>
      <c r="F37" s="20"/>
      <c r="G37" s="30"/>
      <c r="H37" s="64"/>
    </row>
    <row r="38" spans="1:8" s="7" customFormat="1" ht="12.75">
      <c r="A38" s="143"/>
      <c r="B38" s="46"/>
      <c r="C38" s="20"/>
      <c r="D38" s="20"/>
      <c r="E38" s="20"/>
      <c r="F38" s="20"/>
      <c r="G38" s="30"/>
      <c r="H38" s="64"/>
    </row>
    <row r="39" spans="1:8" s="7" customFormat="1" ht="13.5" thickBot="1">
      <c r="A39" s="143"/>
      <c r="B39" s="46"/>
      <c r="C39" s="20"/>
      <c r="D39" s="20"/>
      <c r="E39" s="20"/>
      <c r="F39" s="20"/>
      <c r="G39" s="30"/>
      <c r="H39" s="64"/>
    </row>
    <row r="40" spans="1:8" ht="12.75">
      <c r="A40" s="1" t="s">
        <v>0</v>
      </c>
      <c r="B40" s="2"/>
      <c r="C40" s="2" t="s">
        <v>117</v>
      </c>
      <c r="D40" s="2" t="s">
        <v>2</v>
      </c>
      <c r="E40" s="2" t="s">
        <v>2</v>
      </c>
      <c r="F40" s="2" t="s">
        <v>2</v>
      </c>
      <c r="G40" s="3"/>
      <c r="H40" s="27"/>
    </row>
    <row r="41" spans="1:8" ht="12.75">
      <c r="A41" s="8" t="s">
        <v>3</v>
      </c>
      <c r="B41" s="10" t="s">
        <v>39</v>
      </c>
      <c r="C41" s="10" t="s">
        <v>118</v>
      </c>
      <c r="D41" s="153" t="s">
        <v>131</v>
      </c>
      <c r="E41" s="10" t="s">
        <v>119</v>
      </c>
      <c r="F41" s="10" t="s">
        <v>129</v>
      </c>
      <c r="G41" s="11" t="s">
        <v>6</v>
      </c>
      <c r="H41" s="27"/>
    </row>
    <row r="42" spans="1:8" ht="12.75">
      <c r="A42" s="8"/>
      <c r="B42" s="9"/>
      <c r="C42" s="10">
        <v>2011</v>
      </c>
      <c r="D42" s="10" t="s">
        <v>7</v>
      </c>
      <c r="E42" s="10" t="s">
        <v>4</v>
      </c>
      <c r="F42" s="10" t="s">
        <v>5</v>
      </c>
      <c r="G42" s="11" t="s">
        <v>120</v>
      </c>
      <c r="H42" s="27"/>
    </row>
    <row r="43" spans="1:8" ht="13.5" thickBot="1">
      <c r="A43" s="57"/>
      <c r="B43" s="86"/>
      <c r="C43" s="58"/>
      <c r="D43" s="58"/>
      <c r="E43" s="58" t="s">
        <v>7</v>
      </c>
      <c r="F43" s="58" t="s">
        <v>7</v>
      </c>
      <c r="G43" s="59" t="s">
        <v>7</v>
      </c>
      <c r="H43" s="27"/>
    </row>
    <row r="44" spans="1:8" ht="12.75">
      <c r="A44" s="65">
        <v>15</v>
      </c>
      <c r="B44" s="23" t="s">
        <v>69</v>
      </c>
      <c r="C44" s="24"/>
      <c r="D44" s="24">
        <v>47406</v>
      </c>
      <c r="E44" s="24">
        <v>47406</v>
      </c>
      <c r="F44" s="24"/>
      <c r="G44" s="16"/>
      <c r="H44" s="27"/>
    </row>
    <row r="45" spans="1:8" ht="12.75">
      <c r="A45" s="87">
        <v>521</v>
      </c>
      <c r="B45" s="97" t="s">
        <v>70</v>
      </c>
      <c r="C45" s="89">
        <f>SUM(C47:C48)</f>
        <v>180200</v>
      </c>
      <c r="D45" s="90">
        <f>SUM(D47:D48)</f>
        <v>167014</v>
      </c>
      <c r="E45" s="90">
        <f>SUM(E47:E48)</f>
        <v>121440</v>
      </c>
      <c r="F45" s="90">
        <f>SUM(F47:F48)</f>
        <v>45574</v>
      </c>
      <c r="G45" s="91">
        <f>SUM(D45/C45*100)</f>
        <v>92.68257491675915</v>
      </c>
      <c r="H45" s="17"/>
    </row>
    <row r="46" spans="1:8" ht="12.75">
      <c r="A46" s="22"/>
      <c r="B46" s="23" t="s">
        <v>8</v>
      </c>
      <c r="C46" s="24"/>
      <c r="D46" s="25"/>
      <c r="E46" s="25"/>
      <c r="F46" s="25"/>
      <c r="G46" s="91"/>
      <c r="H46" s="27"/>
    </row>
    <row r="47" spans="1:8" ht="12.75">
      <c r="A47" s="22"/>
      <c r="B47" s="23" t="s">
        <v>71</v>
      </c>
      <c r="C47" s="24">
        <v>170000</v>
      </c>
      <c r="D47" s="25">
        <v>149131</v>
      </c>
      <c r="E47" s="25">
        <v>103557</v>
      </c>
      <c r="F47" s="25">
        <v>45574</v>
      </c>
      <c r="G47" s="91"/>
      <c r="H47" s="27"/>
    </row>
    <row r="48" spans="1:8" ht="12.75">
      <c r="A48" s="22"/>
      <c r="B48" s="31" t="s">
        <v>72</v>
      </c>
      <c r="C48" s="32">
        <v>10200</v>
      </c>
      <c r="D48" s="33">
        <v>17883</v>
      </c>
      <c r="E48" s="33">
        <v>17883</v>
      </c>
      <c r="F48" s="33"/>
      <c r="G48" s="91"/>
      <c r="H48" s="27"/>
    </row>
    <row r="49" spans="1:8" ht="12.75">
      <c r="A49" s="34">
        <v>524</v>
      </c>
      <c r="B49" s="35" t="s">
        <v>73</v>
      </c>
      <c r="C49" s="36">
        <v>55500</v>
      </c>
      <c r="D49" s="37">
        <v>50377</v>
      </c>
      <c r="E49" s="37">
        <v>34982</v>
      </c>
      <c r="F49" s="37">
        <v>15395</v>
      </c>
      <c r="G49" s="91">
        <f>SUM(D49/C49*100)</f>
        <v>90.76936936936937</v>
      </c>
      <c r="H49" s="17"/>
    </row>
    <row r="50" spans="1:8" ht="12.75">
      <c r="A50" s="87">
        <v>527</v>
      </c>
      <c r="B50" s="88" t="s">
        <v>74</v>
      </c>
      <c r="C50" s="89">
        <v>10100</v>
      </c>
      <c r="D50" s="90">
        <v>13136</v>
      </c>
      <c r="E50" s="37">
        <v>9122</v>
      </c>
      <c r="F50" s="90">
        <v>4014</v>
      </c>
      <c r="G50" s="91">
        <f>SUM(D50/C50*100)</f>
        <v>130.05940594059408</v>
      </c>
      <c r="H50" s="17"/>
    </row>
    <row r="51" spans="1:8" ht="12.75">
      <c r="A51" s="34">
        <v>531</v>
      </c>
      <c r="B51" s="35" t="s">
        <v>75</v>
      </c>
      <c r="C51" s="36">
        <v>140</v>
      </c>
      <c r="D51" s="37"/>
      <c r="E51" s="37"/>
      <c r="F51" s="37"/>
      <c r="G51" s="91"/>
      <c r="H51" s="17"/>
    </row>
    <row r="52" spans="1:8" ht="12.75">
      <c r="A52" s="34">
        <v>532</v>
      </c>
      <c r="B52" s="35" t="s">
        <v>76</v>
      </c>
      <c r="C52" s="36"/>
      <c r="D52" s="37"/>
      <c r="E52" s="37"/>
      <c r="F52" s="37"/>
      <c r="G52" s="91"/>
      <c r="H52" s="17"/>
    </row>
    <row r="53" spans="1:8" ht="12.75">
      <c r="A53" s="34">
        <v>538</v>
      </c>
      <c r="B53" s="35" t="s">
        <v>77</v>
      </c>
      <c r="C53" s="36">
        <v>2000</v>
      </c>
      <c r="D53" s="37">
        <v>1466</v>
      </c>
      <c r="E53" s="37">
        <v>1018</v>
      </c>
      <c r="F53" s="37">
        <v>448</v>
      </c>
      <c r="G53" s="91">
        <f>SUM(D53/C53*100)</f>
        <v>73.3</v>
      </c>
      <c r="H53" s="17"/>
    </row>
    <row r="54" spans="1:8" ht="12.75">
      <c r="A54" s="154" t="s">
        <v>78</v>
      </c>
      <c r="B54" s="35" t="s">
        <v>79</v>
      </c>
      <c r="C54" s="36"/>
      <c r="D54" s="37">
        <v>35064</v>
      </c>
      <c r="E54" s="37">
        <v>24348</v>
      </c>
      <c r="F54" s="37">
        <v>10716</v>
      </c>
      <c r="G54" s="91"/>
      <c r="H54" s="17"/>
    </row>
    <row r="55" spans="1:8" ht="12.75">
      <c r="A55" s="34">
        <v>544</v>
      </c>
      <c r="B55" s="35" t="s">
        <v>80</v>
      </c>
      <c r="C55" s="36"/>
      <c r="D55" s="37"/>
      <c r="E55" s="37"/>
      <c r="F55" s="37"/>
      <c r="G55" s="91"/>
      <c r="H55" s="17"/>
    </row>
    <row r="56" spans="1:8" ht="12.75">
      <c r="A56" s="34">
        <v>545</v>
      </c>
      <c r="B56" s="35" t="s">
        <v>81</v>
      </c>
      <c r="C56" s="36">
        <v>500</v>
      </c>
      <c r="D56" s="37">
        <v>-368</v>
      </c>
      <c r="E56" s="37"/>
      <c r="F56" s="37">
        <v>-368</v>
      </c>
      <c r="G56" s="91"/>
      <c r="H56" s="17"/>
    </row>
    <row r="57" spans="1:8" ht="12.75">
      <c r="A57" s="34">
        <v>546</v>
      </c>
      <c r="B57" s="35" t="s">
        <v>82</v>
      </c>
      <c r="C57" s="36"/>
      <c r="D57" s="37"/>
      <c r="E57" s="37"/>
      <c r="F57" s="37"/>
      <c r="G57" s="91"/>
      <c r="H57" s="17"/>
    </row>
    <row r="58" spans="1:8" ht="12.75">
      <c r="A58" s="34">
        <v>548</v>
      </c>
      <c r="B58" s="35" t="s">
        <v>83</v>
      </c>
      <c r="C58" s="36">
        <f>SUM(C60:C64)</f>
        <v>42100</v>
      </c>
      <c r="D58" s="40">
        <f>SUM(D60:D64)</f>
        <v>24486</v>
      </c>
      <c r="E58" s="36">
        <f>SUM(E60:E63)</f>
        <v>3626</v>
      </c>
      <c r="F58" s="40">
        <f>SUM(F60:F64)</f>
        <v>20860</v>
      </c>
      <c r="G58" s="91">
        <f>SUM(D58/C58*100)</f>
        <v>58.16152019002375</v>
      </c>
      <c r="H58" s="17"/>
    </row>
    <row r="59" spans="1:8" ht="12.75">
      <c r="A59" s="38"/>
      <c r="B59" s="31" t="s">
        <v>8</v>
      </c>
      <c r="C59" s="41"/>
      <c r="D59" s="36"/>
      <c r="E59" s="37"/>
      <c r="F59" s="36"/>
      <c r="G59" s="98"/>
      <c r="H59" s="27"/>
    </row>
    <row r="60" spans="1:8" ht="12.75">
      <c r="A60" s="8"/>
      <c r="B60" s="31" t="s">
        <v>84</v>
      </c>
      <c r="C60" s="33">
        <v>2100</v>
      </c>
      <c r="D60" s="24">
        <v>5222</v>
      </c>
      <c r="E60" s="24">
        <v>3626</v>
      </c>
      <c r="F60" s="20">
        <v>1596</v>
      </c>
      <c r="G60" s="91"/>
      <c r="H60" s="27"/>
    </row>
    <row r="61" spans="1:8" ht="12.75">
      <c r="A61" s="8"/>
      <c r="B61" s="31" t="s">
        <v>85</v>
      </c>
      <c r="C61" s="32"/>
      <c r="D61" s="99"/>
      <c r="E61" s="99"/>
      <c r="F61" s="33"/>
      <c r="G61" s="91"/>
      <c r="H61" s="27"/>
    </row>
    <row r="62" spans="1:8" ht="12.75">
      <c r="A62" s="8"/>
      <c r="B62" s="31" t="s">
        <v>86</v>
      </c>
      <c r="C62" s="32"/>
      <c r="D62" s="33"/>
      <c r="E62" s="33"/>
      <c r="F62" s="33"/>
      <c r="G62" s="91"/>
      <c r="H62" s="27"/>
    </row>
    <row r="63" spans="1:8" ht="12.75">
      <c r="A63" s="8"/>
      <c r="B63" s="31" t="s">
        <v>87</v>
      </c>
      <c r="C63" s="32"/>
      <c r="D63" s="33"/>
      <c r="E63" s="33"/>
      <c r="F63" s="33"/>
      <c r="G63" s="91"/>
      <c r="H63" s="27"/>
    </row>
    <row r="64" spans="1:8" ht="12.75">
      <c r="A64" s="87"/>
      <c r="B64" s="23" t="s">
        <v>88</v>
      </c>
      <c r="C64" s="24">
        <v>40000</v>
      </c>
      <c r="D64" s="24">
        <v>19264</v>
      </c>
      <c r="E64" s="24"/>
      <c r="F64" s="24">
        <v>19264</v>
      </c>
      <c r="G64" s="98"/>
      <c r="H64" s="27"/>
    </row>
    <row r="65" spans="1:8" ht="12.75">
      <c r="A65" s="87">
        <v>549</v>
      </c>
      <c r="B65" s="88" t="s">
        <v>30</v>
      </c>
      <c r="C65" s="89"/>
      <c r="D65" s="90"/>
      <c r="E65" s="90"/>
      <c r="F65" s="90"/>
      <c r="G65" s="91"/>
      <c r="H65" s="27"/>
    </row>
    <row r="66" spans="1:8" ht="12.75">
      <c r="A66" s="38">
        <v>551</v>
      </c>
      <c r="B66" s="42" t="s">
        <v>89</v>
      </c>
      <c r="C66" s="40">
        <v>112300</v>
      </c>
      <c r="D66" s="41">
        <v>111623</v>
      </c>
      <c r="E66" s="41">
        <v>77511</v>
      </c>
      <c r="F66" s="41">
        <v>34112</v>
      </c>
      <c r="G66" s="91">
        <f>SUM(D66/C66*100)</f>
        <v>99.39715048975958</v>
      </c>
      <c r="H66" s="17"/>
    </row>
    <row r="67" spans="1:8" ht="12.75">
      <c r="A67" s="34">
        <v>552</v>
      </c>
      <c r="B67" s="35" t="s">
        <v>90</v>
      </c>
      <c r="C67" s="36"/>
      <c r="D67" s="36">
        <v>10347</v>
      </c>
      <c r="E67" s="36">
        <v>7185</v>
      </c>
      <c r="F67" s="36">
        <v>3162</v>
      </c>
      <c r="G67" s="91"/>
      <c r="H67" s="17"/>
    </row>
    <row r="68" spans="1:8" ht="12.75">
      <c r="A68" s="38">
        <v>558</v>
      </c>
      <c r="B68" s="100" t="s">
        <v>91</v>
      </c>
      <c r="C68" s="37"/>
      <c r="D68" s="37">
        <v>31261</v>
      </c>
      <c r="E68" s="37">
        <v>21708</v>
      </c>
      <c r="F68" s="37">
        <v>9553</v>
      </c>
      <c r="G68" s="91"/>
      <c r="H68" s="17"/>
    </row>
    <row r="69" spans="1:8" ht="12.75">
      <c r="A69" s="38">
        <v>563</v>
      </c>
      <c r="B69" s="100" t="s">
        <v>28</v>
      </c>
      <c r="C69" s="37">
        <v>500</v>
      </c>
      <c r="D69" s="37">
        <v>45</v>
      </c>
      <c r="E69" s="37">
        <v>45</v>
      </c>
      <c r="F69" s="37"/>
      <c r="G69" s="91">
        <f>SUM(D69/C69*100)</f>
        <v>9</v>
      </c>
      <c r="H69" s="17"/>
    </row>
    <row r="70" spans="1:8" ht="12.75">
      <c r="A70" s="38">
        <v>568</v>
      </c>
      <c r="B70" s="101" t="s">
        <v>92</v>
      </c>
      <c r="C70" s="41">
        <v>4500</v>
      </c>
      <c r="D70" s="41">
        <v>1584</v>
      </c>
      <c r="E70" s="41">
        <v>1584</v>
      </c>
      <c r="F70" s="41"/>
      <c r="G70" s="91">
        <f>SUM(D70/C70*100)</f>
        <v>35.199999999999996</v>
      </c>
      <c r="H70" s="17"/>
    </row>
    <row r="71" spans="1:8" ht="12.75">
      <c r="A71" s="38">
        <v>569</v>
      </c>
      <c r="B71" s="101" t="s">
        <v>93</v>
      </c>
      <c r="C71" s="41"/>
      <c r="D71" s="41">
        <v>5360</v>
      </c>
      <c r="E71" s="41">
        <v>5360</v>
      </c>
      <c r="F71" s="41"/>
      <c r="G71" s="91"/>
      <c r="H71" s="17"/>
    </row>
    <row r="72" spans="1:8" ht="13.5" thickBot="1">
      <c r="A72" s="38">
        <v>572</v>
      </c>
      <c r="B72" s="101" t="s">
        <v>34</v>
      </c>
      <c r="C72" s="41"/>
      <c r="D72" s="41"/>
      <c r="E72" s="41"/>
      <c r="F72" s="41"/>
      <c r="G72" s="102"/>
      <c r="H72" s="17"/>
    </row>
    <row r="73" spans="1:8" ht="13.5" thickBot="1">
      <c r="A73" s="47">
        <v>500</v>
      </c>
      <c r="B73" s="103" t="s">
        <v>94</v>
      </c>
      <c r="C73" s="104">
        <f>SUM(C5+C6+C12+C19+C20+C21+C45+C49+C50+C51+C53+C56+C58+C66+C69+C70)</f>
        <v>713050</v>
      </c>
      <c r="D73" s="104">
        <f>SUM(D5+D6+D12+D19+D20+D21+D45+D49+D50+D51+D52+D53+D54+D55+D56+D57+D58+D65+D66+D67+D68+D69+D70+D71+D72)</f>
        <v>753406</v>
      </c>
      <c r="E73" s="104">
        <f>SUM(E5+E6+E12+E19+E20+E21+E45+E49+E50+E53+E54+E58+E66+E67+E68+E69+E70+E71)</f>
        <v>534804</v>
      </c>
      <c r="F73" s="104">
        <f>SUM(F5+F6+F12+F21+F45+F49+F50+F53+F54+F56+F58+F66+F67+F68)</f>
        <v>218602</v>
      </c>
      <c r="G73" s="146">
        <f>SUM(D73/C73*100)</f>
        <v>105.65963116191011</v>
      </c>
      <c r="H73" s="17"/>
    </row>
  </sheetData>
  <sheetProtection selectLockedCells="1" selectUnlockedCells="1"/>
  <printOptions/>
  <pageMargins left="0.7875" right="0.7875" top="0.5673611111111111" bottom="0.9840277777777777" header="0.5118055555555555" footer="0.5118055555555555"/>
  <pageSetup horizontalDpi="300" verticalDpi="300" orientation="landscape" paperSize="9" r:id="rId1"/>
  <headerFooter alignWithMargins="0"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2" width="28.00390625" style="0" customWidth="1"/>
    <col min="3" max="3" width="12.8515625" style="0" customWidth="1"/>
    <col min="4" max="5" width="12.140625" style="0" customWidth="1"/>
    <col min="6" max="6" width="14.8515625" style="0" customWidth="1"/>
  </cols>
  <sheetData>
    <row r="1" spans="1:6" ht="12.75">
      <c r="A1" s="159" t="s">
        <v>137</v>
      </c>
      <c r="B1" s="159"/>
      <c r="C1" s="159"/>
      <c r="D1" s="159"/>
      <c r="E1" s="159"/>
      <c r="F1" s="159"/>
    </row>
    <row r="2" spans="1:7" ht="12.75">
      <c r="A2" s="105"/>
      <c r="B2" s="161"/>
      <c r="C2" s="161"/>
      <c r="D2" s="161"/>
      <c r="E2" s="161"/>
      <c r="F2" s="161"/>
      <c r="G2" s="161"/>
    </row>
    <row r="3" ht="12.75">
      <c r="A3" s="105"/>
    </row>
    <row r="4" spans="1:7" ht="12.75">
      <c r="A4" s="46"/>
      <c r="B4" s="106"/>
      <c r="C4" s="46"/>
      <c r="D4" s="46"/>
      <c r="E4" s="7"/>
      <c r="F4" s="7"/>
      <c r="G4" s="7"/>
    </row>
    <row r="5" spans="2:7" ht="12.75">
      <c r="B5" s="105"/>
      <c r="C5" s="7"/>
      <c r="F5" s="7"/>
      <c r="G5" s="7"/>
    </row>
    <row r="6" spans="3:7" ht="12.75">
      <c r="C6" s="7"/>
      <c r="F6" s="7"/>
      <c r="G6" s="7"/>
    </row>
    <row r="7" spans="1:7" ht="12.75">
      <c r="A7" s="107" t="s">
        <v>95</v>
      </c>
      <c r="B7" s="108" t="s">
        <v>96</v>
      </c>
      <c r="C7" s="2" t="s">
        <v>97</v>
      </c>
      <c r="D7" s="2" t="s">
        <v>98</v>
      </c>
      <c r="E7" s="54" t="s">
        <v>99</v>
      </c>
      <c r="F7" s="109" t="s">
        <v>100</v>
      </c>
      <c r="G7" s="110"/>
    </row>
    <row r="8" spans="1:7" ht="12.75">
      <c r="A8" s="111"/>
      <c r="B8" s="112" t="s">
        <v>101</v>
      </c>
      <c r="C8" s="10" t="s">
        <v>102</v>
      </c>
      <c r="D8" s="10" t="s">
        <v>103</v>
      </c>
      <c r="E8" s="113" t="s">
        <v>103</v>
      </c>
      <c r="F8" s="114" t="s">
        <v>103</v>
      </c>
      <c r="G8" s="110"/>
    </row>
    <row r="9" spans="1:7" ht="12.75">
      <c r="A9" s="115"/>
      <c r="B9" s="116" t="s">
        <v>104</v>
      </c>
      <c r="C9" s="58" t="s">
        <v>105</v>
      </c>
      <c r="D9" s="58" t="s">
        <v>7</v>
      </c>
      <c r="E9" s="117" t="s">
        <v>7</v>
      </c>
      <c r="F9" s="160" t="s">
        <v>7</v>
      </c>
      <c r="G9" s="110"/>
    </row>
    <row r="10" spans="1:7" ht="12.75">
      <c r="A10" s="118">
        <v>1</v>
      </c>
      <c r="B10" s="119" t="s">
        <v>106</v>
      </c>
      <c r="C10" s="120">
        <v>27312.84</v>
      </c>
      <c r="D10" s="121">
        <v>21161</v>
      </c>
      <c r="E10" s="122">
        <v>4816</v>
      </c>
      <c r="F10" s="123">
        <f>SUM(C10+D10-E10)</f>
        <v>43657.84</v>
      </c>
      <c r="G10" s="20"/>
    </row>
    <row r="11" spans="1:7" ht="12.75">
      <c r="A11" s="124">
        <v>2</v>
      </c>
      <c r="B11" s="93" t="s">
        <v>107</v>
      </c>
      <c r="C11" s="125">
        <v>53559.71</v>
      </c>
      <c r="D11" s="126">
        <v>39664</v>
      </c>
      <c r="E11" s="127">
        <v>6117</v>
      </c>
      <c r="F11" s="128">
        <f>SUM(C11+D11-E11)</f>
        <v>87106.70999999999</v>
      </c>
      <c r="G11" s="20"/>
    </row>
    <row r="14" ht="12.75">
      <c r="A14" s="129" t="s">
        <v>108</v>
      </c>
    </row>
    <row r="15" ht="12.75">
      <c r="A15" s="129"/>
    </row>
    <row r="16" spans="1:5" ht="12.75">
      <c r="A16" t="s">
        <v>109</v>
      </c>
      <c r="E16" s="130">
        <v>2897.17</v>
      </c>
    </row>
    <row r="17" spans="1:5" ht="12.75">
      <c r="A17" s="157" t="s">
        <v>109</v>
      </c>
      <c r="B17" s="157"/>
      <c r="C17" s="157"/>
      <c r="D17" s="157"/>
      <c r="E17" s="158">
        <v>1918.85</v>
      </c>
    </row>
    <row r="18" spans="1:5" ht="12.75">
      <c r="A18" s="105" t="s">
        <v>110</v>
      </c>
      <c r="E18" s="131">
        <f>SUM(E16:E17)</f>
        <v>4816.02</v>
      </c>
    </row>
    <row r="19" spans="1:5" ht="12.75">
      <c r="A19" s="105"/>
      <c r="E19" s="131"/>
    </row>
    <row r="20" ht="12.75">
      <c r="E20" s="131"/>
    </row>
    <row r="22" ht="12.75">
      <c r="A22" s="129" t="s">
        <v>136</v>
      </c>
    </row>
    <row r="23" spans="1:5" ht="12.75">
      <c r="A23" s="7"/>
      <c r="B23" s="7"/>
      <c r="C23" s="55"/>
      <c r="D23" s="7"/>
      <c r="E23" s="7"/>
    </row>
    <row r="24" spans="1:7" ht="12.75">
      <c r="A24" s="7" t="s">
        <v>111</v>
      </c>
      <c r="B24" s="7"/>
      <c r="C24" s="7"/>
      <c r="D24" s="7"/>
      <c r="E24" s="73">
        <v>1600</v>
      </c>
      <c r="F24" s="7"/>
      <c r="G24" s="130"/>
    </row>
    <row r="25" spans="1:7" ht="12.75">
      <c r="A25" s="132" t="s">
        <v>112</v>
      </c>
      <c r="B25" s="7"/>
      <c r="C25" s="7"/>
      <c r="D25" s="73"/>
      <c r="E25" s="73">
        <v>1580</v>
      </c>
      <c r="F25" s="7"/>
      <c r="G25" s="130"/>
    </row>
    <row r="26" spans="1:7" ht="12.75">
      <c r="A26" s="132" t="s">
        <v>113</v>
      </c>
      <c r="B26" s="7"/>
      <c r="C26" s="7"/>
      <c r="D26" s="73"/>
      <c r="E26" s="73">
        <v>695</v>
      </c>
      <c r="F26" s="7"/>
      <c r="G26" s="130"/>
    </row>
    <row r="27" spans="1:7" ht="12.75">
      <c r="A27" s="132" t="s">
        <v>114</v>
      </c>
      <c r="B27" s="7"/>
      <c r="C27" s="7"/>
      <c r="D27" s="73"/>
      <c r="E27" s="73">
        <v>950</v>
      </c>
      <c r="F27" s="7"/>
      <c r="G27" s="130"/>
    </row>
    <row r="28" spans="1:7" ht="12.75">
      <c r="A28" s="132" t="s">
        <v>115</v>
      </c>
      <c r="B28" s="7"/>
      <c r="C28" s="7"/>
      <c r="D28" s="73"/>
      <c r="E28" s="73">
        <v>999</v>
      </c>
      <c r="F28" s="7"/>
      <c r="G28" s="130"/>
    </row>
    <row r="29" spans="1:7" ht="12.75">
      <c r="A29" s="156" t="s">
        <v>116</v>
      </c>
      <c r="B29" s="157"/>
      <c r="C29" s="157"/>
      <c r="D29" s="158"/>
      <c r="E29" s="158">
        <v>293</v>
      </c>
      <c r="F29" s="7"/>
      <c r="G29" s="130"/>
    </row>
    <row r="30" spans="1:5" ht="12.75">
      <c r="A30" s="142" t="s">
        <v>110</v>
      </c>
      <c r="B30" s="64"/>
      <c r="C30" s="64"/>
      <c r="D30" s="64"/>
      <c r="E30" s="134">
        <f>SUM(E24:E29)</f>
        <v>6117</v>
      </c>
    </row>
    <row r="32" spans="1:5" ht="12.75">
      <c r="A32" s="55"/>
      <c r="B32" s="135"/>
      <c r="C32" s="136"/>
      <c r="D32" s="136"/>
      <c r="E32" s="137"/>
    </row>
    <row r="33" spans="1:5" ht="12.75">
      <c r="A33" s="7"/>
      <c r="B33" s="137"/>
      <c r="C33" s="136"/>
      <c r="D33" s="136"/>
      <c r="E33" s="137"/>
    </row>
    <row r="34" spans="1:5" ht="12.75">
      <c r="A34" s="7"/>
      <c r="B34" s="138"/>
      <c r="C34" s="139"/>
      <c r="D34" s="139"/>
      <c r="E34" s="138"/>
    </row>
    <row r="35" spans="1:5" ht="12.75">
      <c r="A35" s="7"/>
      <c r="B35" s="7"/>
      <c r="C35" s="7"/>
      <c r="D35" s="7"/>
      <c r="E35" s="7"/>
    </row>
    <row r="36" spans="1:5" ht="12.75">
      <c r="A36" s="55"/>
      <c r="B36" s="64"/>
      <c r="C36" s="64"/>
      <c r="D36" s="64"/>
      <c r="E36" s="64"/>
    </row>
    <row r="37" spans="1:5" ht="12.75">
      <c r="A37" s="7"/>
      <c r="B37" s="64"/>
      <c r="C37" s="64"/>
      <c r="D37" s="64"/>
      <c r="E37" s="64"/>
    </row>
    <row r="38" spans="1:5" ht="12.75">
      <c r="A38" s="7"/>
      <c r="B38" s="64"/>
      <c r="C38" s="64"/>
      <c r="D38" s="64"/>
      <c r="E38" s="64"/>
    </row>
    <row r="39" spans="1:5" ht="12.75">
      <c r="A39" s="55"/>
      <c r="B39" s="64"/>
      <c r="C39" s="64"/>
      <c r="D39" s="64"/>
      <c r="E39" s="140"/>
    </row>
    <row r="40" spans="1:5" ht="12.75">
      <c r="A40" s="7"/>
      <c r="B40" s="64"/>
      <c r="C40" s="64"/>
      <c r="D40" s="64"/>
      <c r="E40" s="64"/>
    </row>
    <row r="41" spans="1:5" ht="12.75">
      <c r="A41" s="55"/>
      <c r="B41" s="64"/>
      <c r="C41" s="64"/>
      <c r="D41" s="64"/>
      <c r="E41" s="64"/>
    </row>
    <row r="42" spans="1:5" ht="12.75">
      <c r="A42" s="7"/>
      <c r="B42" s="64"/>
      <c r="C42" s="64"/>
      <c r="D42" s="64"/>
      <c r="E42" s="64"/>
    </row>
    <row r="43" spans="1:5" ht="12.75">
      <c r="A43" s="7"/>
      <c r="B43" s="64"/>
      <c r="C43" s="64"/>
      <c r="D43" s="64"/>
      <c r="E43" s="64"/>
    </row>
    <row r="44" spans="1:5" ht="12.75">
      <c r="A44" s="55"/>
      <c r="B44" s="64"/>
      <c r="C44" s="64"/>
      <c r="D44" s="64"/>
      <c r="E44" s="140"/>
    </row>
    <row r="45" spans="1:5" ht="12.75">
      <c r="A45" s="7"/>
      <c r="B45" s="64"/>
      <c r="C45" s="64"/>
      <c r="D45" s="64"/>
      <c r="E45" s="64"/>
    </row>
    <row r="46" spans="1:5" ht="12.75">
      <c r="A46" s="55"/>
      <c r="B46" s="141"/>
      <c r="C46" s="64"/>
      <c r="D46" s="64"/>
      <c r="E46" s="64"/>
    </row>
    <row r="47" spans="1:5" ht="12.75">
      <c r="A47" s="7"/>
      <c r="B47" s="64"/>
      <c r="C47" s="64"/>
      <c r="D47" s="64"/>
      <c r="E47" s="64"/>
    </row>
    <row r="48" spans="1:5" ht="12.75">
      <c r="A48" s="7"/>
      <c r="B48" s="64"/>
      <c r="C48" s="64"/>
      <c r="D48" s="64"/>
      <c r="E48" s="64"/>
    </row>
    <row r="49" spans="1:5" ht="12.75">
      <c r="A49" s="7"/>
      <c r="B49" s="64"/>
      <c r="C49" s="64"/>
      <c r="D49" s="64"/>
      <c r="E49" s="64"/>
    </row>
    <row r="50" spans="1:5" ht="12.75">
      <c r="A50" s="55"/>
      <c r="B50" s="64"/>
      <c r="C50" s="64"/>
      <c r="D50" s="64"/>
      <c r="E50" s="140"/>
    </row>
    <row r="51" spans="1:5" ht="12.75">
      <c r="A51" s="7"/>
      <c r="B51" s="64"/>
      <c r="C51" s="64"/>
      <c r="D51" s="64"/>
      <c r="E51" s="64"/>
    </row>
    <row r="52" spans="1:5" ht="12.75">
      <c r="A52" s="142"/>
      <c r="B52" s="64"/>
      <c r="C52" s="64"/>
      <c r="D52" s="64"/>
      <c r="E52" s="64"/>
    </row>
    <row r="53" spans="1:5" ht="12.75">
      <c r="A53" s="133"/>
      <c r="B53" s="64"/>
      <c r="C53" s="64"/>
      <c r="D53" s="64"/>
      <c r="E53" s="64"/>
    </row>
    <row r="54" spans="1:5" ht="12.75">
      <c r="A54" s="133"/>
      <c r="B54" s="64"/>
      <c r="C54" s="64"/>
      <c r="D54" s="64"/>
      <c r="E54" s="64"/>
    </row>
    <row r="55" spans="1:5" ht="12.75">
      <c r="A55" s="142"/>
      <c r="B55" s="64"/>
      <c r="C55" s="64"/>
      <c r="D55" s="64"/>
      <c r="E55" s="140"/>
    </row>
  </sheetData>
  <sheetProtection selectLockedCells="1" selectUnlockedCells="1"/>
  <mergeCells count="1">
    <mergeCell ref="B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Jaroslava Stroblová</cp:lastModifiedBy>
  <cp:lastPrinted>2012-02-16T13:27:06Z</cp:lastPrinted>
  <dcterms:created xsi:type="dcterms:W3CDTF">2012-02-16T11:50:17Z</dcterms:created>
  <dcterms:modified xsi:type="dcterms:W3CDTF">2012-02-16T13:53:35Z</dcterms:modified>
  <cp:category/>
  <cp:version/>
  <cp:contentType/>
  <cp:contentStatus/>
</cp:coreProperties>
</file>